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E288" i="9" s="1"/>
  <c r="B288" i="9" s="1"/>
  <c r="F288" i="9"/>
  <c r="F287" i="9"/>
  <c r="F286" i="9"/>
  <c r="H285" i="9"/>
  <c r="G285" i="9"/>
  <c r="F285" i="9"/>
  <c r="E285" i="9"/>
  <c r="B285" i="9" s="1"/>
  <c r="H284" i="9"/>
  <c r="G284" i="9"/>
  <c r="E284" i="9" s="1"/>
  <c r="B284" i="9" s="1"/>
  <c r="F284" i="9"/>
  <c r="H283" i="9"/>
  <c r="G283" i="9"/>
  <c r="E283" i="9" s="1"/>
  <c r="B283" i="9" s="1"/>
  <c r="F283" i="9"/>
  <c r="F282" i="9"/>
  <c r="H281" i="9"/>
  <c r="E281" i="9" s="1"/>
  <c r="B281" i="9" s="1"/>
  <c r="G281" i="9"/>
  <c r="F281" i="9"/>
  <c r="H280" i="9"/>
  <c r="G280" i="9"/>
  <c r="F280" i="9"/>
  <c r="E280" i="9"/>
  <c r="B280" i="9" s="1"/>
  <c r="H279" i="9"/>
  <c r="G279" i="9"/>
  <c r="E279" i="9" s="1"/>
  <c r="B279" i="9" s="1"/>
  <c r="F279" i="9"/>
  <c r="F278" i="9"/>
  <c r="F277" i="9"/>
  <c r="F275" i="9" s="1"/>
  <c r="F276" i="9"/>
  <c r="L274" i="9"/>
  <c r="F274" i="9" s="1"/>
  <c r="H274" i="9"/>
  <c r="I273" i="9"/>
  <c r="E273" i="9" s="1"/>
  <c r="H273" i="9"/>
  <c r="F273" i="9"/>
  <c r="B273" i="9"/>
  <c r="E272" i="9"/>
  <c r="M271" i="9"/>
  <c r="L271" i="9"/>
  <c r="F271" i="9"/>
  <c r="B271" i="9" s="1"/>
  <c r="E271" i="9"/>
  <c r="M270" i="9"/>
  <c r="L270" i="9"/>
  <c r="F270" i="9" s="1"/>
  <c r="B270" i="9" s="1"/>
  <c r="E270" i="9"/>
  <c r="M269" i="9"/>
  <c r="F269" i="9" s="1"/>
  <c r="L269" i="9"/>
  <c r="E269" i="9"/>
  <c r="B269" i="9"/>
  <c r="M268" i="9"/>
  <c r="L268" i="9"/>
  <c r="F268" i="9"/>
  <c r="E268" i="9"/>
  <c r="B268" i="9" s="1"/>
  <c r="M267" i="9"/>
  <c r="L267" i="9"/>
  <c r="F267" i="9"/>
  <c r="B267" i="9" s="1"/>
  <c r="E267" i="9"/>
  <c r="M266" i="9"/>
  <c r="L266" i="9"/>
  <c r="F266" i="9" s="1"/>
  <c r="B266" i="9" s="1"/>
  <c r="E266" i="9"/>
  <c r="M265" i="9"/>
  <c r="F265" i="9" s="1"/>
  <c r="L265" i="9"/>
  <c r="E265" i="9"/>
  <c r="B265" i="9"/>
  <c r="M264" i="9"/>
  <c r="L264" i="9"/>
  <c r="F264" i="9"/>
  <c r="E264" i="9"/>
  <c r="B264" i="9" s="1"/>
  <c r="M263" i="9"/>
  <c r="L263" i="9"/>
  <c r="F263" i="9"/>
  <c r="B263" i="9" s="1"/>
  <c r="E263" i="9"/>
  <c r="M262" i="9"/>
  <c r="L262" i="9"/>
  <c r="F262" i="9" s="1"/>
  <c r="B262" i="9" s="1"/>
  <c r="E262" i="9"/>
  <c r="M261" i="9"/>
  <c r="F261" i="9" s="1"/>
  <c r="B261" i="9" s="1"/>
  <c r="L261" i="9"/>
  <c r="E261" i="9"/>
  <c r="M260" i="9"/>
  <c r="L260" i="9"/>
  <c r="F260" i="9"/>
  <c r="E260" i="9"/>
  <c r="B260" i="9" s="1"/>
  <c r="M259" i="9"/>
  <c r="L259" i="9"/>
  <c r="F259" i="9"/>
  <c r="B259" i="9" s="1"/>
  <c r="E259" i="9"/>
  <c r="M258" i="9"/>
  <c r="L258" i="9"/>
  <c r="F258" i="9" s="1"/>
  <c r="B258" i="9" s="1"/>
  <c r="E258" i="9"/>
  <c r="M257" i="9"/>
  <c r="F257" i="9" s="1"/>
  <c r="L257" i="9"/>
  <c r="E257" i="9"/>
  <c r="B257" i="9"/>
  <c r="M256" i="9"/>
  <c r="L256" i="9"/>
  <c r="F256" i="9" s="1"/>
  <c r="E256" i="9"/>
  <c r="M255" i="9"/>
  <c r="L255" i="9"/>
  <c r="F255" i="9"/>
  <c r="B255" i="9" s="1"/>
  <c r="E255" i="9"/>
  <c r="M254" i="9"/>
  <c r="L254" i="9"/>
  <c r="F254" i="9" s="1"/>
  <c r="E254" i="9"/>
  <c r="B254" i="9" s="1"/>
  <c r="M253" i="9"/>
  <c r="F253" i="9" s="1"/>
  <c r="L253" i="9"/>
  <c r="E253" i="9"/>
  <c r="B253" i="9"/>
  <c r="M252" i="9"/>
  <c r="L252" i="9"/>
  <c r="F252" i="9" s="1"/>
  <c r="E252" i="9"/>
  <c r="M251" i="9"/>
  <c r="L251" i="9"/>
  <c r="F251" i="9"/>
  <c r="B251" i="9" s="1"/>
  <c r="E251" i="9"/>
  <c r="M250" i="9"/>
  <c r="L250" i="9"/>
  <c r="F250" i="9" s="1"/>
  <c r="E250" i="9"/>
  <c r="M249" i="9"/>
  <c r="F249" i="9" s="1"/>
  <c r="L249" i="9"/>
  <c r="E249" i="9"/>
  <c r="B249" i="9"/>
  <c r="M248" i="9"/>
  <c r="L248" i="9"/>
  <c r="F248" i="9" s="1"/>
  <c r="E248" i="9"/>
  <c r="M247" i="9"/>
  <c r="L247" i="9"/>
  <c r="F247" i="9"/>
  <c r="B247" i="9" s="1"/>
  <c r="E247" i="9"/>
  <c r="M246" i="9"/>
  <c r="L246" i="9"/>
  <c r="F246" i="9" s="1"/>
  <c r="E246" i="9"/>
  <c r="B246" i="9" s="1"/>
  <c r="M245" i="9"/>
  <c r="F245" i="9" s="1"/>
  <c r="L245" i="9"/>
  <c r="E245" i="9"/>
  <c r="B245" i="9"/>
  <c r="M244" i="9"/>
  <c r="L244" i="9"/>
  <c r="F244" i="9" s="1"/>
  <c r="E244" i="9"/>
  <c r="M243" i="9"/>
  <c r="L243" i="9"/>
  <c r="F243" i="9"/>
  <c r="B243" i="9" s="1"/>
  <c r="E243" i="9"/>
  <c r="M242" i="9"/>
  <c r="L242" i="9"/>
  <c r="F242" i="9" s="1"/>
  <c r="E242" i="9"/>
  <c r="M241" i="9"/>
  <c r="F241" i="9" s="1"/>
  <c r="L241" i="9"/>
  <c r="E241" i="9"/>
  <c r="B241" i="9"/>
  <c r="M240" i="9"/>
  <c r="L240" i="9"/>
  <c r="F240" i="9" s="1"/>
  <c r="E240" i="9"/>
  <c r="M239" i="9"/>
  <c r="L239" i="9"/>
  <c r="F239" i="9"/>
  <c r="B239" i="9" s="1"/>
  <c r="E239" i="9"/>
  <c r="M238" i="9"/>
  <c r="L238" i="9"/>
  <c r="F238" i="9" s="1"/>
  <c r="E238" i="9"/>
  <c r="B238" i="9" s="1"/>
  <c r="M237" i="9"/>
  <c r="F237" i="9" s="1"/>
  <c r="L237" i="9"/>
  <c r="E237" i="9"/>
  <c r="B237" i="9"/>
  <c r="M236" i="9"/>
  <c r="L236" i="9"/>
  <c r="F236" i="9" s="1"/>
  <c r="E236" i="9"/>
  <c r="M235" i="9"/>
  <c r="L235" i="9"/>
  <c r="F235" i="9"/>
  <c r="B235" i="9" s="1"/>
  <c r="E235" i="9"/>
  <c r="M234" i="9"/>
  <c r="L234" i="9"/>
  <c r="F234" i="9" s="1"/>
  <c r="E234" i="9"/>
  <c r="M233" i="9"/>
  <c r="F233" i="9" s="1"/>
  <c r="L233" i="9"/>
  <c r="E233" i="9"/>
  <c r="B233" i="9"/>
  <c r="M232" i="9"/>
  <c r="L232" i="9"/>
  <c r="F232" i="9" s="1"/>
  <c r="E232" i="9"/>
  <c r="M231" i="9"/>
  <c r="L231" i="9"/>
  <c r="F231" i="9"/>
  <c r="B231" i="9" s="1"/>
  <c r="E231" i="9"/>
  <c r="M230" i="9"/>
  <c r="L230" i="9"/>
  <c r="F230" i="9" s="1"/>
  <c r="B230" i="9" s="1"/>
  <c r="E230" i="9"/>
  <c r="M229" i="9"/>
  <c r="F229" i="9" s="1"/>
  <c r="L229" i="9"/>
  <c r="E229" i="9"/>
  <c r="B229" i="9"/>
  <c r="M228" i="9"/>
  <c r="L228" i="9"/>
  <c r="F228" i="9" s="1"/>
  <c r="E228" i="9"/>
  <c r="B228" i="9" s="1"/>
  <c r="M227" i="9"/>
  <c r="L227" i="9"/>
  <c r="F227" i="9"/>
  <c r="B227" i="9" s="1"/>
  <c r="E227" i="9"/>
  <c r="M226" i="9"/>
  <c r="L226" i="9"/>
  <c r="F226" i="9" s="1"/>
  <c r="B226" i="9" s="1"/>
  <c r="E226" i="9"/>
  <c r="H225" i="9"/>
  <c r="E225" i="9" s="1"/>
  <c r="B225" i="9" s="1"/>
  <c r="G225" i="9"/>
  <c r="F225" i="9"/>
  <c r="M224" i="9"/>
  <c r="L224" i="9"/>
  <c r="F224" i="9"/>
  <c r="E224" i="9"/>
  <c r="B224" i="9" s="1"/>
  <c r="M223" i="9"/>
  <c r="L223" i="9"/>
  <c r="F223" i="9"/>
  <c r="B223" i="9" s="1"/>
  <c r="E223" i="9"/>
  <c r="M222" i="9"/>
  <c r="L222" i="9"/>
  <c r="F222" i="9" s="1"/>
  <c r="B222" i="9" s="1"/>
  <c r="E222" i="9"/>
  <c r="M221" i="9"/>
  <c r="F221" i="9" s="1"/>
  <c r="L221" i="9"/>
  <c r="E221" i="9"/>
  <c r="B221" i="9"/>
  <c r="M220" i="9"/>
  <c r="L220" i="9"/>
  <c r="F220" i="9"/>
  <c r="E220" i="9"/>
  <c r="B220" i="9" s="1"/>
  <c r="M219" i="9"/>
  <c r="L219" i="9"/>
  <c r="F219" i="9"/>
  <c r="B219" i="9" s="1"/>
  <c r="E219" i="9"/>
  <c r="M218" i="9"/>
  <c r="L218" i="9"/>
  <c r="F218" i="9" s="1"/>
  <c r="B218" i="9" s="1"/>
  <c r="E218" i="9"/>
  <c r="M217" i="9"/>
  <c r="F217" i="9" s="1"/>
  <c r="L217" i="9"/>
  <c r="E217" i="9"/>
  <c r="B217" i="9"/>
  <c r="M216" i="9"/>
  <c r="L216" i="9"/>
  <c r="F216" i="9" s="1"/>
  <c r="E216" i="9"/>
  <c r="B216" i="9" s="1"/>
  <c r="M215" i="9"/>
  <c r="L215" i="9"/>
  <c r="F215" i="9"/>
  <c r="B215" i="9" s="1"/>
  <c r="E215" i="9"/>
  <c r="M214" i="9"/>
  <c r="L214" i="9"/>
  <c r="F214" i="9" s="1"/>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G152" i="9"/>
  <c r="F152" i="9"/>
  <c r="E152" i="9"/>
  <c r="H151" i="9"/>
  <c r="G151" i="9"/>
  <c r="E151" i="9" s="1"/>
  <c r="B151" i="9" s="1"/>
  <c r="F151" i="9"/>
  <c r="H150" i="9"/>
  <c r="G150" i="9"/>
  <c r="E150" i="9" s="1"/>
  <c r="F150" i="9"/>
  <c r="B150" i="9"/>
  <c r="H149" i="9"/>
  <c r="G149" i="9"/>
  <c r="F149" i="9"/>
  <c r="E149" i="9"/>
  <c r="B149" i="9" s="1"/>
  <c r="H148" i="9"/>
  <c r="G148" i="9"/>
  <c r="F148" i="9"/>
  <c r="E148" i="9"/>
  <c r="B148" i="9" s="1"/>
  <c r="H147" i="9"/>
  <c r="G147" i="9"/>
  <c r="E147" i="9" s="1"/>
  <c r="B147" i="9" s="1"/>
  <c r="F147" i="9"/>
  <c r="H146" i="9"/>
  <c r="G146" i="9"/>
  <c r="F146" i="9"/>
  <c r="H145" i="9"/>
  <c r="G145" i="9"/>
  <c r="F145" i="9"/>
  <c r="E145" i="9"/>
  <c r="B145" i="9" s="1"/>
  <c r="H144" i="9"/>
  <c r="G144" i="9"/>
  <c r="F144" i="9"/>
  <c r="E144" i="9"/>
  <c r="B144" i="9" s="1"/>
  <c r="H143" i="9"/>
  <c r="G143" i="9"/>
  <c r="E143" i="9" s="1"/>
  <c r="B143" i="9" s="1"/>
  <c r="F143" i="9"/>
  <c r="F142" i="9"/>
  <c r="H141" i="9"/>
  <c r="G141" i="9"/>
  <c r="F141" i="9"/>
  <c r="E141" i="9"/>
  <c r="B141" i="9" s="1"/>
  <c r="H140" i="9"/>
  <c r="G140" i="9"/>
  <c r="F140" i="9"/>
  <c r="E140" i="9"/>
  <c r="H139" i="9"/>
  <c r="G139" i="9"/>
  <c r="E139" i="9" s="1"/>
  <c r="B139" i="9" s="1"/>
  <c r="F139" i="9"/>
  <c r="H138" i="9"/>
  <c r="G138" i="9"/>
  <c r="E138" i="9" s="1"/>
  <c r="F138" i="9"/>
  <c r="B138" i="9"/>
  <c r="H137" i="9"/>
  <c r="G137" i="9"/>
  <c r="F137" i="9"/>
  <c r="E137" i="9"/>
  <c r="B137" i="9" s="1"/>
  <c r="H136" i="9"/>
  <c r="G136" i="9"/>
  <c r="F136" i="9"/>
  <c r="E136" i="9"/>
  <c r="B136" i="9" s="1"/>
  <c r="H135" i="9"/>
  <c r="G135" i="9"/>
  <c r="E135" i="9" s="1"/>
  <c r="B135" i="9" s="1"/>
  <c r="F135" i="9"/>
  <c r="H134" i="9"/>
  <c r="G134" i="9"/>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H123" i="9"/>
  <c r="G123" i="9"/>
  <c r="E123" i="9" s="1"/>
  <c r="B123" i="9" s="1"/>
  <c r="F123" i="9"/>
  <c r="H122" i="9"/>
  <c r="G122" i="9"/>
  <c r="E122" i="9" s="1"/>
  <c r="F122" i="9"/>
  <c r="B122" i="9"/>
  <c r="H121" i="9"/>
  <c r="G121" i="9"/>
  <c r="F121" i="9"/>
  <c r="E121" i="9"/>
  <c r="B121" i="9" s="1"/>
  <c r="H120" i="9"/>
  <c r="G120" i="9"/>
  <c r="F120" i="9"/>
  <c r="E120" i="9"/>
  <c r="B120" i="9" s="1"/>
  <c r="H119" i="9"/>
  <c r="G119" i="9"/>
  <c r="E119" i="9" s="1"/>
  <c r="B119" i="9" s="1"/>
  <c r="F119" i="9"/>
  <c r="H118" i="9"/>
  <c r="G118" i="9"/>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H107" i="9"/>
  <c r="G107" i="9"/>
  <c r="E107" i="9" s="1"/>
  <c r="B107" i="9" s="1"/>
  <c r="F107" i="9"/>
  <c r="H106" i="9"/>
  <c r="G106" i="9"/>
  <c r="E106" i="9" s="1"/>
  <c r="F106" i="9"/>
  <c r="B106" i="9"/>
  <c r="H105" i="9"/>
  <c r="G105" i="9"/>
  <c r="F105" i="9"/>
  <c r="E105" i="9"/>
  <c r="B105" i="9" s="1"/>
  <c r="H104" i="9"/>
  <c r="G104" i="9"/>
  <c r="F104" i="9"/>
  <c r="E104" i="9"/>
  <c r="B104" i="9" s="1"/>
  <c r="H103" i="9"/>
  <c r="G103" i="9"/>
  <c r="E103" i="9" s="1"/>
  <c r="B103" i="9" s="1"/>
  <c r="F103" i="9"/>
  <c r="H102" i="9"/>
  <c r="G102" i="9"/>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H91" i="9"/>
  <c r="G91" i="9"/>
  <c r="E91" i="9" s="1"/>
  <c r="B91" i="9" s="1"/>
  <c r="F91" i="9"/>
  <c r="H90" i="9"/>
  <c r="G90" i="9"/>
  <c r="E90" i="9" s="1"/>
  <c r="F90" i="9"/>
  <c r="B90" i="9"/>
  <c r="H89" i="9"/>
  <c r="G89" i="9"/>
  <c r="F89" i="9"/>
  <c r="E89" i="9"/>
  <c r="B89" i="9" s="1"/>
  <c r="H88" i="9"/>
  <c r="G88" i="9"/>
  <c r="F88" i="9"/>
  <c r="E88" i="9"/>
  <c r="B88" i="9" s="1"/>
  <c r="H87" i="9"/>
  <c r="G87" i="9"/>
  <c r="E87" i="9" s="1"/>
  <c r="B87" i="9" s="1"/>
  <c r="F87" i="9"/>
  <c r="H86" i="9"/>
  <c r="G86" i="9"/>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c r="H76" i="9"/>
  <c r="G76" i="9"/>
  <c r="F76" i="9"/>
  <c r="E76" i="9"/>
  <c r="B76" i="9" s="1"/>
  <c r="H75" i="9"/>
  <c r="G75" i="9"/>
  <c r="E75" i="9" s="1"/>
  <c r="B75" i="9" s="1"/>
  <c r="F75" i="9"/>
  <c r="H74" i="9"/>
  <c r="G74" i="9"/>
  <c r="F74" i="9"/>
  <c r="H73" i="9"/>
  <c r="E73" i="9" s="1"/>
  <c r="B73" i="9" s="1"/>
  <c r="G73" i="9"/>
  <c r="F73" i="9"/>
  <c r="H72" i="9"/>
  <c r="G72" i="9"/>
  <c r="F72" i="9"/>
  <c r="E72" i="9"/>
  <c r="B72" i="9" s="1"/>
  <c r="H71" i="9"/>
  <c r="G71" i="9"/>
  <c r="F71" i="9"/>
  <c r="E71" i="9"/>
  <c r="H70" i="9"/>
  <c r="G70" i="9"/>
  <c r="F70" i="9"/>
  <c r="H69" i="9"/>
  <c r="E69" i="9" s="1"/>
  <c r="G69" i="9"/>
  <c r="F69" i="9"/>
  <c r="B69" i="9"/>
  <c r="H68" i="9"/>
  <c r="G68" i="9"/>
  <c r="F68" i="9"/>
  <c r="E68" i="9"/>
  <c r="B68" i="9" s="1"/>
  <c r="H67" i="9"/>
  <c r="G67" i="9"/>
  <c r="E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G61" i="9"/>
  <c r="F61" i="9"/>
  <c r="B61" i="9"/>
  <c r="H60" i="9"/>
  <c r="G60" i="9"/>
  <c r="F60" i="9"/>
  <c r="E60" i="9"/>
  <c r="B60" i="9" s="1"/>
  <c r="H59" i="9"/>
  <c r="G59" i="9"/>
  <c r="E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G53" i="9"/>
  <c r="F53" i="9"/>
  <c r="B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G45" i="9"/>
  <c r="F45" i="9"/>
  <c r="B45" i="9"/>
  <c r="H44" i="9"/>
  <c r="G44" i="9"/>
  <c r="F44" i="9"/>
  <c r="E44" i="9"/>
  <c r="B44" i="9" s="1"/>
  <c r="H43" i="9"/>
  <c r="G43" i="9"/>
  <c r="E43" i="9" s="1"/>
  <c r="F43" i="9"/>
  <c r="H42" i="9"/>
  <c r="G42" i="9"/>
  <c r="E42" i="9" s="1"/>
  <c r="B42" i="9" s="1"/>
  <c r="F42" i="9"/>
  <c r="H41" i="9"/>
  <c r="E41" i="9" s="1"/>
  <c r="B41" i="9" s="1"/>
  <c r="G41" i="9"/>
  <c r="F41" i="9"/>
  <c r="H40" i="9"/>
  <c r="G40" i="9"/>
  <c r="F40" i="9"/>
  <c r="E40" i="9"/>
  <c r="B40" i="9" s="1"/>
  <c r="H39" i="9"/>
  <c r="G39" i="9"/>
  <c r="E39" i="9" s="1"/>
  <c r="B39" i="9" s="1"/>
  <c r="F39" i="9"/>
  <c r="H38" i="9"/>
  <c r="G38" i="9"/>
  <c r="E38" i="9" s="1"/>
  <c r="B38" i="9" s="1"/>
  <c r="F38" i="9"/>
  <c r="H37" i="9"/>
  <c r="E37" i="9" s="1"/>
  <c r="G37" i="9"/>
  <c r="F37" i="9"/>
  <c r="B37" i="9"/>
  <c r="H36" i="9"/>
  <c r="G36" i="9"/>
  <c r="F36" i="9"/>
  <c r="E36" i="9"/>
  <c r="B36" i="9" s="1"/>
  <c r="H35" i="9"/>
  <c r="G35" i="9"/>
  <c r="E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E29" i="9" s="1"/>
  <c r="G29" i="9"/>
  <c r="F29" i="9"/>
  <c r="B29" i="9"/>
  <c r="H28" i="9"/>
  <c r="G28" i="9"/>
  <c r="F28" i="9"/>
  <c r="E28" i="9"/>
  <c r="B28" i="9" s="1"/>
  <c r="H27" i="9"/>
  <c r="G27" i="9"/>
  <c r="E27" i="9" s="1"/>
  <c r="F27" i="9"/>
  <c r="H26" i="9"/>
  <c r="G26" i="9"/>
  <c r="E26" i="9" s="1"/>
  <c r="B26" i="9" s="1"/>
  <c r="F26" i="9"/>
  <c r="H25" i="9"/>
  <c r="E25" i="9" s="1"/>
  <c r="B25" i="9" s="1"/>
  <c r="G25" i="9"/>
  <c r="F25" i="9"/>
  <c r="H24" i="9"/>
  <c r="G24" i="9"/>
  <c r="F24" i="9"/>
  <c r="E24" i="9"/>
  <c r="B24" i="9" s="1"/>
  <c r="H23" i="9"/>
  <c r="G23" i="9"/>
  <c r="E23" i="9" s="1"/>
  <c r="B23" i="9" s="1"/>
  <c r="F23" i="9"/>
  <c r="H22" i="9"/>
  <c r="G22" i="9"/>
  <c r="E22" i="9" s="1"/>
  <c r="B22" i="9" s="1"/>
  <c r="F22" i="9"/>
  <c r="H21" i="9"/>
  <c r="E21" i="9" s="1"/>
  <c r="G21" i="9"/>
  <c r="F21" i="9"/>
  <c r="B21" i="9"/>
  <c r="F20" i="9"/>
  <c r="F4" i="9"/>
  <c r="O3" i="9"/>
  <c r="G274" i="9" s="1"/>
  <c r="E274" i="9" s="1"/>
  <c r="B274" i="9" s="1"/>
  <c r="I3" i="9"/>
  <c r="H3" i="9"/>
  <c r="G3" i="9"/>
  <c r="D101" i="8"/>
  <c r="D95" i="8"/>
  <c r="D90" i="8"/>
  <c r="D85" i="8"/>
  <c r="D80" i="8"/>
  <c r="D75" i="8"/>
  <c r="D70" i="8"/>
  <c r="D65" i="8"/>
  <c r="D60" i="8"/>
  <c r="D55" i="8"/>
  <c r="D50" i="8"/>
  <c r="D44" i="8"/>
  <c r="D36" i="8"/>
  <c r="D26" i="8"/>
  <c r="D24" i="8" s="1"/>
  <c r="D18" i="8"/>
  <c r="D8" i="8"/>
  <c r="D6" i="8"/>
  <c r="E44" i="7"/>
  <c r="D44" i="7"/>
  <c r="E39" i="7"/>
  <c r="D39" i="7"/>
  <c r="D38" i="7" s="1"/>
  <c r="E38" i="7"/>
  <c r="E30" i="7"/>
  <c r="D30" i="7"/>
  <c r="D22" i="7" s="1"/>
  <c r="E23" i="7"/>
  <c r="E22" i="7" s="1"/>
  <c r="D23" i="7"/>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E238" i="5" s="1"/>
  <c r="E237" i="5" s="1"/>
  <c r="I23" i="3" s="1"/>
  <c r="D242" i="5"/>
  <c r="F242" i="5" s="1"/>
  <c r="F241" i="5"/>
  <c r="F240" i="5"/>
  <c r="F239"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D190"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F87" i="5"/>
  <c r="E87" i="5"/>
  <c r="D87" i="5"/>
  <c r="F86" i="5"/>
  <c r="F85" i="5"/>
  <c r="F84" i="5"/>
  <c r="F83" i="5"/>
  <c r="F82" i="5"/>
  <c r="F81" i="5"/>
  <c r="F80" i="5"/>
  <c r="E79" i="5"/>
  <c r="E78" i="5" s="1"/>
  <c r="D79" i="5"/>
  <c r="F77" i="5"/>
  <c r="F76" i="5"/>
  <c r="F75" i="5"/>
  <c r="F74" i="5"/>
  <c r="F73" i="5"/>
  <c r="F72" i="5"/>
  <c r="F71" i="5"/>
  <c r="E70" i="5"/>
  <c r="E69" i="5"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43" i="4"/>
  <c r="F643" i="4" s="1"/>
  <c r="F638" i="4"/>
  <c r="F637" i="4"/>
  <c r="F634" i="4"/>
  <c r="F633" i="4"/>
  <c r="E632" i="4"/>
  <c r="E625" i="4" s="1"/>
  <c r="D632" i="4"/>
  <c r="D625" i="4" s="1"/>
  <c r="F631" i="4"/>
  <c r="F630" i="4"/>
  <c r="F629" i="4"/>
  <c r="E629" i="4"/>
  <c r="D629" i="4"/>
  <c r="F628" i="4"/>
  <c r="F627" i="4"/>
  <c r="F626" i="4"/>
  <c r="E626" i="4"/>
  <c r="D626" i="4"/>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E577" i="4"/>
  <c r="D577" i="4"/>
  <c r="F577" i="4" s="1"/>
  <c r="F576" i="4"/>
  <c r="F575" i="4"/>
  <c r="E574" i="4"/>
  <c r="E567" i="4" s="1"/>
  <c r="D574" i="4"/>
  <c r="D567" i="4" s="1"/>
  <c r="F567"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E515" i="4" s="1"/>
  <c r="E420" i="4" s="1"/>
  <c r="D522" i="4"/>
  <c r="D515" i="4" s="1"/>
  <c r="F521" i="4"/>
  <c r="F520" i="4"/>
  <c r="F519" i="4"/>
  <c r="E519" i="4"/>
  <c r="D519" i="4"/>
  <c r="F518" i="4"/>
  <c r="F517" i="4"/>
  <c r="F516" i="4"/>
  <c r="E516" i="4"/>
  <c r="D516" i="4"/>
  <c r="F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8" i="4" s="1"/>
  <c r="F417" i="4"/>
  <c r="E417" i="4"/>
  <c r="D417" i="4"/>
  <c r="D644" i="4" s="1"/>
  <c r="F644" i="4" s="1"/>
  <c r="F416" i="4"/>
  <c r="E416" i="4"/>
  <c r="E643" i="4" s="1"/>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F369" i="4"/>
  <c r="E369" i="4"/>
  <c r="D369" i="4"/>
  <c r="F368" i="4"/>
  <c r="F367" i="4"/>
  <c r="F366" i="4"/>
  <c r="F365" i="4"/>
  <c r="F364" i="4"/>
  <c r="E364" i="4"/>
  <c r="D364" i="4"/>
  <c r="E363" i="4"/>
  <c r="F362" i="4"/>
  <c r="F361" i="4"/>
  <c r="F360" i="4"/>
  <c r="F359" i="4"/>
  <c r="F358" i="4"/>
  <c r="F357" i="4"/>
  <c r="F356" i="4"/>
  <c r="E356" i="4"/>
  <c r="E351" i="4" s="1"/>
  <c r="E350" i="4" s="1"/>
  <c r="D356" i="4"/>
  <c r="F355" i="4"/>
  <c r="F354" i="4"/>
  <c r="F353" i="4"/>
  <c r="E352" i="4"/>
  <c r="D352" i="4"/>
  <c r="F349" i="4"/>
  <c r="F348" i="4"/>
  <c r="E348" i="4"/>
  <c r="D348" i="4"/>
  <c r="F347" i="4"/>
  <c r="F346" i="4"/>
  <c r="F345" i="4"/>
  <c r="E345" i="4"/>
  <c r="D345" i="4"/>
  <c r="F344" i="4"/>
  <c r="E344" i="4"/>
  <c r="D344" i="4"/>
  <c r="F343" i="4"/>
  <c r="F342" i="4"/>
  <c r="F341" i="4"/>
  <c r="F340" i="4"/>
  <c r="E339" i="4"/>
  <c r="E311" i="4" s="1"/>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F253" i="4"/>
  <c r="E253" i="4"/>
  <c r="D253" i="4"/>
  <c r="E252" i="4"/>
  <c r="D252" i="4"/>
  <c r="F251" i="4"/>
  <c r="F250" i="4"/>
  <c r="F249" i="4"/>
  <c r="F248" i="4"/>
  <c r="E247" i="4"/>
  <c r="D247" i="4"/>
  <c r="F247" i="4" s="1"/>
  <c r="F246" i="4"/>
  <c r="F245" i="4"/>
  <c r="E244" i="4"/>
  <c r="D244" i="4"/>
  <c r="F244" i="4" s="1"/>
  <c r="F243" i="4"/>
  <c r="F242" i="4"/>
  <c r="F241" i="4"/>
  <c r="F240" i="4"/>
  <c r="E240" i="4"/>
  <c r="E224" i="4" s="1"/>
  <c r="D220" i="1" s="1"/>
  <c r="D240" i="4"/>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E196" i="4" s="1"/>
  <c r="D202" i="4"/>
  <c r="F201" i="4"/>
  <c r="F200" i="4"/>
  <c r="F199" i="4"/>
  <c r="F198" i="4"/>
  <c r="E197" i="4"/>
  <c r="D197" i="4"/>
  <c r="F195" i="4"/>
  <c r="F194" i="4"/>
  <c r="F193" i="4"/>
  <c r="F192" i="4"/>
  <c r="F191" i="4"/>
  <c r="F190" i="4"/>
  <c r="F189" i="4"/>
  <c r="E188" i="4"/>
  <c r="E163" i="4" s="1"/>
  <c r="D188" i="4"/>
  <c r="F188" i="4" s="1"/>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F139" i="4"/>
  <c r="E139" i="4"/>
  <c r="D139" i="4"/>
  <c r="F138" i="4"/>
  <c r="F137" i="4"/>
  <c r="F136" i="4"/>
  <c r="F135" i="4"/>
  <c r="E134" i="4"/>
  <c r="E133" i="4" s="1"/>
  <c r="D134" i="4"/>
  <c r="F134" i="4" s="1"/>
  <c r="D133" i="4"/>
  <c r="F133" i="4" s="1"/>
  <c r="F132" i="4"/>
  <c r="F131" i="4"/>
  <c r="F130" i="4"/>
  <c r="F129" i="4"/>
  <c r="F128" i="4"/>
  <c r="E128" i="4"/>
  <c r="D128" i="4"/>
  <c r="F127" i="4"/>
  <c r="F126" i="4"/>
  <c r="E125" i="4"/>
  <c r="D125" i="4"/>
  <c r="E124" i="4"/>
  <c r="F123" i="4"/>
  <c r="F122" i="4"/>
  <c r="F121" i="4"/>
  <c r="E120" i="4"/>
  <c r="D120" i="4"/>
  <c r="F119" i="4"/>
  <c r="F118" i="4"/>
  <c r="F117" i="4"/>
  <c r="F116" i="4"/>
  <c r="F115" i="4"/>
  <c r="F114" i="4"/>
  <c r="F113" i="4"/>
  <c r="F112" i="4"/>
  <c r="E112" i="4"/>
  <c r="D112" i="4"/>
  <c r="F111" i="4"/>
  <c r="F110" i="4"/>
  <c r="F109" i="4"/>
  <c r="F108" i="4"/>
  <c r="F107" i="4"/>
  <c r="E107" i="4"/>
  <c r="D107" i="4"/>
  <c r="E106" i="4"/>
  <c r="D102" i="1" s="1"/>
  <c r="D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F68" i="4"/>
  <c r="E68" i="4"/>
  <c r="D68" i="4"/>
  <c r="F67" i="4"/>
  <c r="F66" i="4"/>
  <c r="E65" i="4"/>
  <c r="D65" i="4"/>
  <c r="F64" i="4"/>
  <c r="F63" i="4"/>
  <c r="E62" i="4"/>
  <c r="D62" i="4"/>
  <c r="F61" i="4"/>
  <c r="F60" i="4"/>
  <c r="F59" i="4"/>
  <c r="E59" i="4"/>
  <c r="D59" i="4"/>
  <c r="F58" i="4"/>
  <c r="F57" i="4"/>
  <c r="F56" i="4"/>
  <c r="F55" i="4"/>
  <c r="E54" i="4"/>
  <c r="E50" i="4" s="1"/>
  <c r="E6" i="4" s="1"/>
  <c r="D54" i="4"/>
  <c r="F54" i="4" s="1"/>
  <c r="F53" i="4"/>
  <c r="F52" i="4"/>
  <c r="F51" i="4"/>
  <c r="E51" i="4"/>
  <c r="D51" i="4"/>
  <c r="F49" i="4"/>
  <c r="F48" i="4"/>
  <c r="F47" i="4"/>
  <c r="F46" i="4"/>
  <c r="E45" i="4"/>
  <c r="D45"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G1578" i="1"/>
  <c r="C1578" i="1"/>
  <c r="H1578" i="1" s="1"/>
  <c r="C1577" i="1"/>
  <c r="H1576" i="1"/>
  <c r="G1576" i="1"/>
  <c r="C1576" i="1"/>
  <c r="H1575" i="1"/>
  <c r="G1575" i="1"/>
  <c r="C1575" i="1"/>
  <c r="C1574" i="1"/>
  <c r="C1573" i="1"/>
  <c r="H1572" i="1"/>
  <c r="G1572" i="1"/>
  <c r="C1572" i="1"/>
  <c r="H1571" i="1"/>
  <c r="G1571" i="1"/>
  <c r="C1571" i="1"/>
  <c r="G1570" i="1"/>
  <c r="C1570" i="1"/>
  <c r="H1570" i="1" s="1"/>
  <c r="C1569" i="1"/>
  <c r="H1568" i="1"/>
  <c r="G1568" i="1"/>
  <c r="C1568" i="1"/>
  <c r="H1567" i="1"/>
  <c r="G1567" i="1"/>
  <c r="C1567" i="1"/>
  <c r="G1566" i="1"/>
  <c r="C1566" i="1"/>
  <c r="H1566" i="1" s="1"/>
  <c r="C1565" i="1"/>
  <c r="H1564" i="1"/>
  <c r="G1564" i="1"/>
  <c r="C1564" i="1"/>
  <c r="H1563" i="1"/>
  <c r="G1563" i="1"/>
  <c r="C1563" i="1"/>
  <c r="G1562" i="1"/>
  <c r="C1562" i="1"/>
  <c r="H1562" i="1" s="1"/>
  <c r="C1561" i="1"/>
  <c r="H1560" i="1"/>
  <c r="G1560" i="1"/>
  <c r="C1560" i="1"/>
  <c r="H1559" i="1"/>
  <c r="G1559" i="1"/>
  <c r="C1559" i="1"/>
  <c r="C1558" i="1"/>
  <c r="C1557" i="1"/>
  <c r="H1556" i="1"/>
  <c r="G1556" i="1"/>
  <c r="C1556" i="1"/>
  <c r="H1555" i="1"/>
  <c r="G1555" i="1"/>
  <c r="C1555" i="1"/>
  <c r="G1554" i="1"/>
  <c r="C1554" i="1"/>
  <c r="H1554" i="1" s="1"/>
  <c r="C1553" i="1"/>
  <c r="H1552" i="1"/>
  <c r="G1552" i="1"/>
  <c r="C1552" i="1"/>
  <c r="H1551" i="1"/>
  <c r="G1551" i="1"/>
  <c r="C1551" i="1"/>
  <c r="G1550" i="1"/>
  <c r="C1550" i="1"/>
  <c r="H1550" i="1" s="1"/>
  <c r="C1549" i="1"/>
  <c r="H1548" i="1"/>
  <c r="G1548" i="1"/>
  <c r="C1548" i="1"/>
  <c r="G1547" i="1"/>
  <c r="C1547" i="1"/>
  <c r="H1547" i="1" s="1"/>
  <c r="G1546" i="1"/>
  <c r="C1546" i="1"/>
  <c r="H1546" i="1" s="1"/>
  <c r="H1545" i="1"/>
  <c r="C1545" i="1"/>
  <c r="G1545" i="1" s="1"/>
  <c r="H1544" i="1"/>
  <c r="G1544" i="1"/>
  <c r="C1544" i="1"/>
  <c r="H1543" i="1"/>
  <c r="G1543" i="1"/>
  <c r="C1543" i="1"/>
  <c r="G1542" i="1"/>
  <c r="C1542" i="1"/>
  <c r="H1542" i="1" s="1"/>
  <c r="H1541" i="1"/>
  <c r="C1541" i="1"/>
  <c r="G1541" i="1" s="1"/>
  <c r="H1540" i="1"/>
  <c r="G1540" i="1"/>
  <c r="C1540" i="1"/>
  <c r="G1539" i="1"/>
  <c r="C1539" i="1"/>
  <c r="H1539" i="1" s="1"/>
  <c r="G1538" i="1"/>
  <c r="C1538" i="1"/>
  <c r="H1538" i="1" s="1"/>
  <c r="H1537" i="1"/>
  <c r="C1537" i="1"/>
  <c r="G1537" i="1" s="1"/>
  <c r="H1536" i="1"/>
  <c r="G1536" i="1"/>
  <c r="C1536" i="1"/>
  <c r="H1535" i="1"/>
  <c r="G1535" i="1"/>
  <c r="C1535" i="1"/>
  <c r="G1534" i="1"/>
  <c r="C1534" i="1"/>
  <c r="H1534" i="1" s="1"/>
  <c r="H1533" i="1"/>
  <c r="C1533" i="1"/>
  <c r="G1533" i="1" s="1"/>
  <c r="H1532" i="1"/>
  <c r="G1532" i="1"/>
  <c r="C1532" i="1"/>
  <c r="G1531" i="1"/>
  <c r="C1531" i="1"/>
  <c r="H1531" i="1" s="1"/>
  <c r="G1530" i="1"/>
  <c r="C1530" i="1"/>
  <c r="H1530" i="1" s="1"/>
  <c r="H1529" i="1"/>
  <c r="C1529" i="1"/>
  <c r="G1529" i="1" s="1"/>
  <c r="H1528" i="1"/>
  <c r="G1528" i="1"/>
  <c r="C1528" i="1"/>
  <c r="H1527" i="1"/>
  <c r="G1527" i="1"/>
  <c r="C1527" i="1"/>
  <c r="G1526" i="1"/>
  <c r="C1526" i="1"/>
  <c r="H1526" i="1" s="1"/>
  <c r="H1525" i="1"/>
  <c r="C1525" i="1"/>
  <c r="G1525" i="1" s="1"/>
  <c r="C1523" i="1"/>
  <c r="G1522" i="1"/>
  <c r="C1522" i="1"/>
  <c r="H1522" i="1" s="1"/>
  <c r="C1521" i="1"/>
  <c r="H1520" i="1"/>
  <c r="G1520" i="1"/>
  <c r="C1520" i="1"/>
  <c r="H1519" i="1"/>
  <c r="G1519" i="1"/>
  <c r="C1519" i="1"/>
  <c r="H1516" i="1"/>
  <c r="G1516" i="1"/>
  <c r="C1516" i="1"/>
  <c r="C1515" i="1"/>
  <c r="G1514" i="1"/>
  <c r="C1514" i="1"/>
  <c r="H1514" i="1" s="1"/>
  <c r="C1513" i="1"/>
  <c r="H1512" i="1"/>
  <c r="G1512" i="1"/>
  <c r="C1512" i="1"/>
  <c r="H1511" i="1"/>
  <c r="G1511" i="1"/>
  <c r="C1511" i="1"/>
  <c r="C1510" i="1"/>
  <c r="H1509" i="1"/>
  <c r="C1509" i="1"/>
  <c r="G1509" i="1" s="1"/>
  <c r="H1508" i="1"/>
  <c r="G1508" i="1"/>
  <c r="C1508" i="1"/>
  <c r="C1507" i="1"/>
  <c r="G1506" i="1"/>
  <c r="C1506" i="1"/>
  <c r="H1506" i="1" s="1"/>
  <c r="C1505" i="1"/>
  <c r="H1504" i="1"/>
  <c r="G1504" i="1"/>
  <c r="C1504" i="1"/>
  <c r="H1503" i="1"/>
  <c r="G1503" i="1"/>
  <c r="C1503" i="1"/>
  <c r="C1502" i="1"/>
  <c r="H1501" i="1"/>
  <c r="C1501" i="1"/>
  <c r="G1501" i="1" s="1"/>
  <c r="H1500" i="1"/>
  <c r="G1500" i="1"/>
  <c r="C1500" i="1"/>
  <c r="C1499" i="1"/>
  <c r="G1498" i="1"/>
  <c r="C1498" i="1"/>
  <c r="H1498" i="1" s="1"/>
  <c r="C1497" i="1"/>
  <c r="H1496" i="1"/>
  <c r="G1496" i="1"/>
  <c r="C1496" i="1"/>
  <c r="H1495" i="1"/>
  <c r="G1495" i="1"/>
  <c r="C1495" i="1"/>
  <c r="C1494" i="1"/>
  <c r="H1493" i="1"/>
  <c r="C1493" i="1"/>
  <c r="G1493" i="1" s="1"/>
  <c r="H1492" i="1"/>
  <c r="G1492" i="1"/>
  <c r="C1492" i="1"/>
  <c r="C1491" i="1"/>
  <c r="G1490" i="1"/>
  <c r="C1490" i="1"/>
  <c r="H1490" i="1" s="1"/>
  <c r="C1489" i="1"/>
  <c r="H1488" i="1"/>
  <c r="G1488" i="1"/>
  <c r="C1488" i="1"/>
  <c r="H1487" i="1"/>
  <c r="G1487" i="1"/>
  <c r="C1487" i="1"/>
  <c r="C1486" i="1"/>
  <c r="H1485" i="1"/>
  <c r="C1485" i="1"/>
  <c r="G1485" i="1" s="1"/>
  <c r="H1484" i="1"/>
  <c r="G1484" i="1"/>
  <c r="C1484" i="1"/>
  <c r="C1483" i="1"/>
  <c r="G1482" i="1"/>
  <c r="C1482" i="1"/>
  <c r="H1482" i="1" s="1"/>
  <c r="C1481" i="1"/>
  <c r="H1480" i="1"/>
  <c r="G1480" i="1"/>
  <c r="C1480" i="1"/>
  <c r="D1479" i="1"/>
  <c r="J1479" i="1" s="1"/>
  <c r="C1479" i="1"/>
  <c r="H1479" i="1" s="1"/>
  <c r="H1478" i="1"/>
  <c r="G1478" i="1"/>
  <c r="D1478" i="1"/>
  <c r="J1478" i="1" s="1"/>
  <c r="C1478" i="1"/>
  <c r="J1477" i="1"/>
  <c r="D1477" i="1"/>
  <c r="C1477" i="1"/>
  <c r="H1477" i="1" s="1"/>
  <c r="H1476" i="1"/>
  <c r="G1476" i="1"/>
  <c r="D1476" i="1"/>
  <c r="J1476" i="1" s="1"/>
  <c r="C1476" i="1"/>
  <c r="H1475" i="1"/>
  <c r="G1475" i="1"/>
  <c r="D1475" i="1"/>
  <c r="C1475" i="1"/>
  <c r="J1474" i="1"/>
  <c r="D1474" i="1"/>
  <c r="C1474" i="1"/>
  <c r="H1473" i="1"/>
  <c r="G1473" i="1"/>
  <c r="I1473" i="1" s="1"/>
  <c r="D1473" i="1"/>
  <c r="J1473" i="1" s="1"/>
  <c r="C1473" i="1"/>
  <c r="D1472" i="1"/>
  <c r="J1472" i="1" s="1"/>
  <c r="C1472" i="1"/>
  <c r="H1471" i="1"/>
  <c r="G1471" i="1"/>
  <c r="I1471" i="1" s="1"/>
  <c r="D1471" i="1"/>
  <c r="J1471" i="1" s="1"/>
  <c r="C1471" i="1"/>
  <c r="H1470" i="1"/>
  <c r="G1470" i="1"/>
  <c r="D1470" i="1"/>
  <c r="C1470" i="1"/>
  <c r="H1469" i="1"/>
  <c r="G1469" i="1"/>
  <c r="D1469" i="1"/>
  <c r="C1469" i="1"/>
  <c r="D1468" i="1"/>
  <c r="J1468" i="1" s="1"/>
  <c r="C1468" i="1"/>
  <c r="H1468" i="1" s="1"/>
  <c r="H1467" i="1"/>
  <c r="G1467" i="1"/>
  <c r="D1467" i="1"/>
  <c r="J1467" i="1" s="1"/>
  <c r="C1467" i="1"/>
  <c r="J1466" i="1"/>
  <c r="D1466" i="1"/>
  <c r="C1466" i="1"/>
  <c r="H1466" i="1" s="1"/>
  <c r="H1465" i="1"/>
  <c r="G1465" i="1"/>
  <c r="D1465" i="1"/>
  <c r="J1465" i="1" s="1"/>
  <c r="C1465" i="1"/>
  <c r="J1464" i="1"/>
  <c r="D1464" i="1"/>
  <c r="C1464" i="1"/>
  <c r="H1463" i="1"/>
  <c r="G1463" i="1"/>
  <c r="I1463" i="1" s="1"/>
  <c r="D1463" i="1"/>
  <c r="J1463" i="1" s="1"/>
  <c r="C1463" i="1"/>
  <c r="D1462" i="1"/>
  <c r="J1462" i="1" s="1"/>
  <c r="C1462" i="1"/>
  <c r="D1461" i="1"/>
  <c r="C1461" i="1"/>
  <c r="H1461" i="1" s="1"/>
  <c r="H1460" i="1"/>
  <c r="G1460" i="1"/>
  <c r="D1460" i="1"/>
  <c r="J1460" i="1" s="1"/>
  <c r="C1460" i="1"/>
  <c r="J1459" i="1"/>
  <c r="D1459" i="1"/>
  <c r="C1459" i="1"/>
  <c r="H1458" i="1"/>
  <c r="G1458" i="1"/>
  <c r="I1458" i="1" s="1"/>
  <c r="D1458" i="1"/>
  <c r="J1458" i="1" s="1"/>
  <c r="C1458" i="1"/>
  <c r="D1457" i="1"/>
  <c r="J1457" i="1" s="1"/>
  <c r="C1457" i="1"/>
  <c r="H1456" i="1"/>
  <c r="G1456" i="1"/>
  <c r="I1456" i="1" s="1"/>
  <c r="D1456" i="1"/>
  <c r="J1456" i="1" s="1"/>
  <c r="C1456" i="1"/>
  <c r="D1455" i="1"/>
  <c r="J1455" i="1" s="1"/>
  <c r="C1455" i="1"/>
  <c r="H1455" i="1" s="1"/>
  <c r="D1454" i="1"/>
  <c r="C1454" i="1"/>
  <c r="D1453" i="1"/>
  <c r="C1453" i="1"/>
  <c r="H1453" i="1" s="1"/>
  <c r="H1452" i="1"/>
  <c r="G1452" i="1"/>
  <c r="D1452" i="1"/>
  <c r="J1452" i="1" s="1"/>
  <c r="C1452" i="1"/>
  <c r="J1451" i="1"/>
  <c r="D1451" i="1"/>
  <c r="C1451" i="1"/>
  <c r="H1451" i="1" s="1"/>
  <c r="H1450" i="1"/>
  <c r="G1450" i="1"/>
  <c r="D1450" i="1"/>
  <c r="J1450" i="1" s="1"/>
  <c r="C1450" i="1"/>
  <c r="J1449" i="1"/>
  <c r="D1449" i="1"/>
  <c r="C1449" i="1"/>
  <c r="H1448" i="1"/>
  <c r="G1448" i="1"/>
  <c r="I1448" i="1" s="1"/>
  <c r="D1448" i="1"/>
  <c r="J1448" i="1" s="1"/>
  <c r="C1448" i="1"/>
  <c r="D1447" i="1"/>
  <c r="J1447" i="1" s="1"/>
  <c r="C1447" i="1"/>
  <c r="H1446" i="1"/>
  <c r="G1446" i="1"/>
  <c r="I1446" i="1" s="1"/>
  <c r="D1446" i="1"/>
  <c r="J1446" i="1" s="1"/>
  <c r="C1446" i="1"/>
  <c r="D1445" i="1"/>
  <c r="C1445" i="1"/>
  <c r="G1444" i="1"/>
  <c r="I1444" i="1" s="1"/>
  <c r="D1444" i="1"/>
  <c r="J1444" i="1" s="1"/>
  <c r="C1444" i="1"/>
  <c r="H1444" i="1" s="1"/>
  <c r="D1443" i="1"/>
  <c r="C1443" i="1"/>
  <c r="G1442" i="1"/>
  <c r="D1442" i="1"/>
  <c r="J1442" i="1" s="1"/>
  <c r="C1442" i="1"/>
  <c r="H1442" i="1" s="1"/>
  <c r="D1441" i="1"/>
  <c r="C1441" i="1"/>
  <c r="G1440" i="1"/>
  <c r="I1440" i="1" s="1"/>
  <c r="D1440" i="1"/>
  <c r="J1440" i="1" s="1"/>
  <c r="C1440" i="1"/>
  <c r="H1440" i="1" s="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G1338" i="1"/>
  <c r="D1338" i="1"/>
  <c r="C1338" i="1"/>
  <c r="H1338" i="1" s="1"/>
  <c r="G1337" i="1"/>
  <c r="D1337" i="1"/>
  <c r="C1337" i="1"/>
  <c r="H1337" i="1" s="1"/>
  <c r="D1336" i="1"/>
  <c r="C1336" i="1"/>
  <c r="H1336" i="1" s="1"/>
  <c r="D1335" i="1"/>
  <c r="C1335" i="1"/>
  <c r="H1335" i="1" s="1"/>
  <c r="G1334" i="1"/>
  <c r="D1334" i="1"/>
  <c r="C1334" i="1"/>
  <c r="H1334" i="1" s="1"/>
  <c r="G1333" i="1"/>
  <c r="D1333" i="1"/>
  <c r="C1333" i="1"/>
  <c r="H1333" i="1" s="1"/>
  <c r="D1332" i="1"/>
  <c r="C1332" i="1"/>
  <c r="H1332" i="1" s="1"/>
  <c r="D1331" i="1"/>
  <c r="C1331" i="1"/>
  <c r="H1331" i="1" s="1"/>
  <c r="G1330" i="1"/>
  <c r="D1330" i="1"/>
  <c r="C1330" i="1"/>
  <c r="H1330" i="1" s="1"/>
  <c r="D1328" i="1"/>
  <c r="C1328" i="1"/>
  <c r="H1328" i="1" s="1"/>
  <c r="G1327" i="1"/>
  <c r="D1327" i="1"/>
  <c r="C1327" i="1"/>
  <c r="H1327" i="1" s="1"/>
  <c r="G1326" i="1"/>
  <c r="D1326" i="1"/>
  <c r="C1326" i="1"/>
  <c r="H1326" i="1" s="1"/>
  <c r="D1325" i="1"/>
  <c r="C1325" i="1"/>
  <c r="H1325" i="1" s="1"/>
  <c r="D1324" i="1"/>
  <c r="C1324" i="1"/>
  <c r="H1324" i="1" s="1"/>
  <c r="G1323" i="1"/>
  <c r="D1323" i="1"/>
  <c r="C1323" i="1"/>
  <c r="H1323" i="1" s="1"/>
  <c r="G1322" i="1"/>
  <c r="D1322" i="1"/>
  <c r="C1322" i="1"/>
  <c r="H1322" i="1" s="1"/>
  <c r="D1321" i="1"/>
  <c r="C1321" i="1"/>
  <c r="H1321" i="1" s="1"/>
  <c r="D1320" i="1"/>
  <c r="C1320" i="1"/>
  <c r="H1320" i="1" s="1"/>
  <c r="G1319" i="1"/>
  <c r="D1319" i="1"/>
  <c r="C1319" i="1"/>
  <c r="H1319" i="1" s="1"/>
  <c r="G1318" i="1"/>
  <c r="D1318" i="1"/>
  <c r="C1318" i="1"/>
  <c r="H1318" i="1" s="1"/>
  <c r="D1317" i="1"/>
  <c r="C1317" i="1"/>
  <c r="H1317" i="1" s="1"/>
  <c r="D1316" i="1"/>
  <c r="C1316" i="1"/>
  <c r="H1316" i="1" s="1"/>
  <c r="G1315" i="1"/>
  <c r="D1315" i="1"/>
  <c r="C1315" i="1"/>
  <c r="H1315" i="1" s="1"/>
  <c r="G1314" i="1"/>
  <c r="D1314" i="1"/>
  <c r="C1314" i="1"/>
  <c r="H1314" i="1" s="1"/>
  <c r="D1313" i="1"/>
  <c r="C1313" i="1"/>
  <c r="H1313" i="1" s="1"/>
  <c r="D1312" i="1"/>
  <c r="C1312" i="1"/>
  <c r="H1312" i="1" s="1"/>
  <c r="G1311" i="1"/>
  <c r="D1311" i="1"/>
  <c r="C1311" i="1"/>
  <c r="H1311" i="1" s="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H129" i="1"/>
  <c r="D129" i="1"/>
  <c r="G129" i="1" s="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D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414" i="1" l="1"/>
  <c r="I16" i="3"/>
  <c r="D2" i="1"/>
  <c r="G102" i="1"/>
  <c r="H102" i="1"/>
  <c r="H1339" i="1"/>
  <c r="G1339" i="1"/>
  <c r="H1341" i="1"/>
  <c r="G1341" i="1"/>
  <c r="H1345" i="1"/>
  <c r="G1345" i="1"/>
  <c r="H1349" i="1"/>
  <c r="G1349" i="1"/>
  <c r="H1353" i="1"/>
  <c r="G1353" i="1"/>
  <c r="H1357" i="1"/>
  <c r="G1357" i="1"/>
  <c r="H1361" i="1"/>
  <c r="G1361" i="1"/>
  <c r="H1365" i="1"/>
  <c r="G1365" i="1"/>
  <c r="H1369" i="1"/>
  <c r="G1369" i="1"/>
  <c r="H1373" i="1"/>
  <c r="G1373" i="1"/>
  <c r="H1377" i="1"/>
  <c r="G1377" i="1"/>
  <c r="H1381" i="1"/>
  <c r="G1381" i="1"/>
  <c r="H1385" i="1"/>
  <c r="G1385" i="1"/>
  <c r="H1389" i="1"/>
  <c r="G1389" i="1"/>
  <c r="H1395" i="1"/>
  <c r="G1395" i="1"/>
  <c r="H1407" i="1"/>
  <c r="G1407" i="1"/>
  <c r="F125" i="4"/>
  <c r="D124" i="4"/>
  <c r="I29" i="3"/>
  <c r="D1436" i="1"/>
  <c r="C73" i="1"/>
  <c r="C121" i="1"/>
  <c r="C441" i="1"/>
  <c r="G1313" i="1"/>
  <c r="G1317" i="1"/>
  <c r="G1321" i="1"/>
  <c r="G1325" i="1"/>
  <c r="G1332" i="1"/>
  <c r="G1336" i="1"/>
  <c r="I1442" i="1"/>
  <c r="H1483" i="1"/>
  <c r="G1483" i="1"/>
  <c r="H1491" i="1"/>
  <c r="G1491" i="1"/>
  <c r="H1499" i="1"/>
  <c r="G1499" i="1"/>
  <c r="H1507" i="1"/>
  <c r="G1507" i="1"/>
  <c r="H1515" i="1"/>
  <c r="G1515" i="1"/>
  <c r="H1558" i="1"/>
  <c r="G1558" i="1"/>
  <c r="H289" i="9"/>
  <c r="E176" i="5"/>
  <c r="H1343" i="1"/>
  <c r="G1343" i="1"/>
  <c r="H1347" i="1"/>
  <c r="G1347" i="1"/>
  <c r="H1351" i="1"/>
  <c r="G1351" i="1"/>
  <c r="H1355" i="1"/>
  <c r="G1355" i="1"/>
  <c r="H1359" i="1"/>
  <c r="G1359" i="1"/>
  <c r="H1363" i="1"/>
  <c r="G1363" i="1"/>
  <c r="H1367" i="1"/>
  <c r="G1367" i="1"/>
  <c r="H1371" i="1"/>
  <c r="G1371" i="1"/>
  <c r="H1375" i="1"/>
  <c r="G1375" i="1"/>
  <c r="H1379" i="1"/>
  <c r="G1379" i="1"/>
  <c r="H1387" i="1"/>
  <c r="G1387" i="1"/>
  <c r="H1391" i="1"/>
  <c r="G1391" i="1"/>
  <c r="H1393" i="1"/>
  <c r="G1393" i="1"/>
  <c r="H1397" i="1"/>
  <c r="G1397" i="1"/>
  <c r="H1399" i="1"/>
  <c r="G1399" i="1"/>
  <c r="H1401" i="1"/>
  <c r="G1401" i="1"/>
  <c r="H1403" i="1"/>
  <c r="G1403" i="1"/>
  <c r="H1405" i="1"/>
  <c r="G1405"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8" i="1"/>
  <c r="G1438" i="1"/>
  <c r="H1441" i="1"/>
  <c r="G1441" i="1"/>
  <c r="J1441" i="1"/>
  <c r="H1445" i="1"/>
  <c r="G1445" i="1"/>
  <c r="G1521" i="1"/>
  <c r="H1521" i="1"/>
  <c r="H1561" i="1"/>
  <c r="G1561" i="1"/>
  <c r="H1574" i="1"/>
  <c r="G1574" i="1"/>
  <c r="D46" i="1"/>
  <c r="D50" i="1"/>
  <c r="G1312" i="1"/>
  <c r="G1316" i="1"/>
  <c r="G1320" i="1"/>
  <c r="G1324" i="1"/>
  <c r="G1328" i="1"/>
  <c r="G1331" i="1"/>
  <c r="G1335"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7" i="1"/>
  <c r="G1437" i="1"/>
  <c r="H1439" i="1"/>
  <c r="G1439" i="1"/>
  <c r="J1439" i="1"/>
  <c r="H1443" i="1"/>
  <c r="G1443" i="1"/>
  <c r="I1443" i="1" s="1"/>
  <c r="J1443" i="1"/>
  <c r="J1445" i="1"/>
  <c r="H1449" i="1"/>
  <c r="I1452" i="1"/>
  <c r="H1454" i="1"/>
  <c r="H1459" i="1"/>
  <c r="H1464" i="1"/>
  <c r="I1467" i="1"/>
  <c r="H1474" i="1"/>
  <c r="I1478" i="1"/>
  <c r="G1481" i="1"/>
  <c r="H1481" i="1"/>
  <c r="G1489" i="1"/>
  <c r="H1489" i="1"/>
  <c r="G1497" i="1"/>
  <c r="H1497" i="1"/>
  <c r="G1505" i="1"/>
  <c r="H1505" i="1"/>
  <c r="G1513" i="1"/>
  <c r="H1513" i="1"/>
  <c r="E68" i="5"/>
  <c r="F79" i="5"/>
  <c r="D78" i="5"/>
  <c r="H1447" i="1"/>
  <c r="I1450" i="1"/>
  <c r="H1457" i="1"/>
  <c r="I1460" i="1"/>
  <c r="H1462" i="1"/>
  <c r="I1465" i="1"/>
  <c r="H1472" i="1"/>
  <c r="I1476" i="1"/>
  <c r="H1486" i="1"/>
  <c r="G1486" i="1"/>
  <c r="H1494" i="1"/>
  <c r="G1494" i="1"/>
  <c r="H1502" i="1"/>
  <c r="G1502" i="1"/>
  <c r="H1510" i="1"/>
  <c r="G1510" i="1"/>
  <c r="H1523" i="1"/>
  <c r="G1523" i="1"/>
  <c r="H1577" i="1"/>
  <c r="G1577" i="1"/>
  <c r="F153" i="4"/>
  <c r="D152" i="4"/>
  <c r="F169" i="4"/>
  <c r="D163" i="4"/>
  <c r="F463" i="4"/>
  <c r="D459" i="4"/>
  <c r="D484" i="4"/>
  <c r="F495" i="4"/>
  <c r="G1447" i="1"/>
  <c r="I1447" i="1" s="1"/>
  <c r="G1449" i="1"/>
  <c r="I1449" i="1" s="1"/>
  <c r="G1451" i="1"/>
  <c r="I1451" i="1" s="1"/>
  <c r="G1453" i="1"/>
  <c r="G1454" i="1"/>
  <c r="G1455" i="1"/>
  <c r="I1455" i="1" s="1"/>
  <c r="G1457" i="1"/>
  <c r="I1457" i="1" s="1"/>
  <c r="G1459" i="1"/>
  <c r="G1461" i="1"/>
  <c r="G1462" i="1"/>
  <c r="G1464" i="1"/>
  <c r="I1464" i="1" s="1"/>
  <c r="G1466" i="1"/>
  <c r="I1466" i="1" s="1"/>
  <c r="G1468" i="1"/>
  <c r="I1468" i="1" s="1"/>
  <c r="G1472" i="1"/>
  <c r="G1474" i="1"/>
  <c r="I1474" i="1" s="1"/>
  <c r="G1477" i="1"/>
  <c r="I1477" i="1" s="1"/>
  <c r="G1479" i="1"/>
  <c r="I1479" i="1" s="1"/>
  <c r="H1549" i="1"/>
  <c r="G1549" i="1"/>
  <c r="H1565" i="1"/>
  <c r="G1565" i="1"/>
  <c r="F17" i="4"/>
  <c r="D7" i="4"/>
  <c r="D82" i="4"/>
  <c r="F91" i="4"/>
  <c r="F202" i="4"/>
  <c r="D215" i="4"/>
  <c r="F252" i="4"/>
  <c r="D263" i="4"/>
  <c r="F300" i="4"/>
  <c r="D299" i="4"/>
  <c r="E529" i="4"/>
  <c r="G142" i="9"/>
  <c r="E142" i="9" s="1"/>
  <c r="B142" i="9" s="1"/>
  <c r="F603" i="4"/>
  <c r="F114" i="6"/>
  <c r="H27" i="3"/>
  <c r="H1553" i="1"/>
  <c r="G1553" i="1"/>
  <c r="H1569" i="1"/>
  <c r="G1569" i="1"/>
  <c r="F62" i="4"/>
  <c r="D50" i="4"/>
  <c r="F65" i="4"/>
  <c r="F120" i="4"/>
  <c r="D224" i="4"/>
  <c r="F231" i="4"/>
  <c r="D311" i="4"/>
  <c r="F326" i="4"/>
  <c r="F352" i="4"/>
  <c r="D351" i="4"/>
  <c r="F427" i="4"/>
  <c r="D421" i="4"/>
  <c r="F581" i="4"/>
  <c r="D580" i="4"/>
  <c r="F69" i="5"/>
  <c r="D68" i="5"/>
  <c r="F36" i="6"/>
  <c r="D35" i="6"/>
  <c r="H1557" i="1"/>
  <c r="G1557" i="1"/>
  <c r="H1573" i="1"/>
  <c r="G1573" i="1"/>
  <c r="F45" i="4"/>
  <c r="D44" i="4"/>
  <c r="F106" i="4"/>
  <c r="E151" i="4"/>
  <c r="F197" i="4"/>
  <c r="D196" i="4"/>
  <c r="E298" i="4"/>
  <c r="D363" i="4"/>
  <c r="F378" i="4"/>
  <c r="F529" i="4"/>
  <c r="E7" i="5"/>
  <c r="F13" i="5"/>
  <c r="D12" i="5"/>
  <c r="F70" i="5"/>
  <c r="D177" i="5"/>
  <c r="F180" i="5"/>
  <c r="D237" i="5"/>
  <c r="D5" i="7"/>
  <c r="H30" i="3"/>
  <c r="F522" i="4"/>
  <c r="F574" i="4"/>
  <c r="F632" i="4"/>
  <c r="F135" i="5"/>
  <c r="F238" i="5"/>
  <c r="E35" i="6"/>
  <c r="B27" i="9"/>
  <c r="B35" i="9"/>
  <c r="B43" i="9"/>
  <c r="B51" i="9"/>
  <c r="B59" i="9"/>
  <c r="B67" i="9"/>
  <c r="D5" i="6"/>
  <c r="F10" i="6"/>
  <c r="D89" i="6"/>
  <c r="F94" i="6"/>
  <c r="D49" i="8"/>
  <c r="C1524" i="1" s="1"/>
  <c r="G291" i="9"/>
  <c r="E291" i="9" s="1"/>
  <c r="B291" i="9" s="1"/>
  <c r="F190" i="5"/>
  <c r="F207" i="5"/>
  <c r="D206" i="5"/>
  <c r="E141" i="6"/>
  <c r="F130" i="6"/>
  <c r="D129" i="6"/>
  <c r="D42" i="8"/>
  <c r="M212" i="9"/>
  <c r="L212" i="9"/>
  <c r="F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3" i="9"/>
  <c r="E183" i="9" s="1"/>
  <c r="B183"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1" i="9"/>
  <c r="E181" i="9" s="1"/>
  <c r="B181" i="9" s="1"/>
  <c r="G177" i="9"/>
  <c r="E177" i="9" s="1"/>
  <c r="B177" i="9" s="1"/>
  <c r="G165" i="9"/>
  <c r="H164" i="9"/>
  <c r="G184" i="9"/>
  <c r="E184" i="9" s="1"/>
  <c r="B184"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I10" i="9"/>
  <c r="B71" i="9"/>
  <c r="E74" i="9"/>
  <c r="B74" i="9" s="1"/>
  <c r="G179" i="9"/>
  <c r="E179" i="9" s="1"/>
  <c r="B179" i="9" s="1"/>
  <c r="E70" i="9"/>
  <c r="B70" i="9" s="1"/>
  <c r="E86" i="9"/>
  <c r="B86" i="9" s="1"/>
  <c r="B92" i="9"/>
  <c r="E102" i="9"/>
  <c r="B102" i="9" s="1"/>
  <c r="B108" i="9"/>
  <c r="E118" i="9"/>
  <c r="B118" i="9" s="1"/>
  <c r="B124" i="9"/>
  <c r="E134" i="9"/>
  <c r="B134" i="9" s="1"/>
  <c r="B140" i="9"/>
  <c r="E146" i="9"/>
  <c r="B146" i="9" s="1"/>
  <c r="B152" i="9"/>
  <c r="B212" i="9"/>
  <c r="B236" i="9"/>
  <c r="B244" i="9"/>
  <c r="B252" i="9"/>
  <c r="B214" i="9"/>
  <c r="B234" i="9"/>
  <c r="B242" i="9"/>
  <c r="B250" i="9"/>
  <c r="E290" i="9"/>
  <c r="B290" i="9" s="1"/>
  <c r="B232" i="9"/>
  <c r="B240" i="9"/>
  <c r="B248" i="9"/>
  <c r="B256" i="9"/>
  <c r="I28" i="3" l="1"/>
  <c r="D1435" i="1"/>
  <c r="G289" i="9"/>
  <c r="E289" i="9" s="1"/>
  <c r="B289" i="9" s="1"/>
  <c r="D176" i="5"/>
  <c r="F177" i="5"/>
  <c r="C1154" i="1"/>
  <c r="F363" i="4"/>
  <c r="C358" i="1"/>
  <c r="F580" i="4"/>
  <c r="C574" i="1"/>
  <c r="F351" i="4"/>
  <c r="D350" i="4"/>
  <c r="C346" i="1"/>
  <c r="G50" i="1"/>
  <c r="H50" i="1"/>
  <c r="G292" i="9"/>
  <c r="E292" i="9" s="1"/>
  <c r="B292" i="9" s="1"/>
  <c r="F206" i="5"/>
  <c r="C1183" i="1"/>
  <c r="F89" i="6"/>
  <c r="C1383" i="1"/>
  <c r="I25" i="3"/>
  <c r="D1329" i="1"/>
  <c r="G297" i="9"/>
  <c r="E297" i="9" s="1"/>
  <c r="H29" i="3"/>
  <c r="C1436" i="1"/>
  <c r="D528" i="4"/>
  <c r="E407" i="4"/>
  <c r="D402" i="1" s="1"/>
  <c r="D293" i="1"/>
  <c r="F224" i="4"/>
  <c r="C220" i="1"/>
  <c r="F263" i="4"/>
  <c r="C259" i="1"/>
  <c r="I1472" i="1"/>
  <c r="I1462" i="1"/>
  <c r="F459" i="4"/>
  <c r="C453" i="1"/>
  <c r="H20" i="9"/>
  <c r="G20" i="9"/>
  <c r="F152" i="4"/>
  <c r="D151" i="4"/>
  <c r="C148" i="1"/>
  <c r="I21" i="3"/>
  <c r="D1046" i="1"/>
  <c r="I1439" i="1"/>
  <c r="E408" i="4"/>
  <c r="D403" i="1" s="1"/>
  <c r="G441" i="1"/>
  <c r="H441" i="1"/>
  <c r="E412" i="4"/>
  <c r="K1432" i="9"/>
  <c r="I34" i="3"/>
  <c r="C1517" i="1"/>
  <c r="I17" i="3"/>
  <c r="E289" i="4"/>
  <c r="D147" i="1"/>
  <c r="F50" i="4"/>
  <c r="C46" i="1"/>
  <c r="F484" i="4"/>
  <c r="C478" i="1"/>
  <c r="F129" i="6"/>
  <c r="C1423" i="1"/>
  <c r="F237" i="5"/>
  <c r="H23" i="3"/>
  <c r="C1214" i="1"/>
  <c r="F12" i="5"/>
  <c r="D7" i="5"/>
  <c r="C990" i="1"/>
  <c r="F196" i="4"/>
  <c r="C192" i="1"/>
  <c r="F44" i="4"/>
  <c r="C40" i="1"/>
  <c r="F68" i="5"/>
  <c r="H21" i="3"/>
  <c r="C1046" i="1"/>
  <c r="D420" i="4"/>
  <c r="F421" i="4"/>
  <c r="C415" i="1"/>
  <c r="E528" i="4"/>
  <c r="D523" i="1"/>
  <c r="F82" i="4"/>
  <c r="C78" i="1"/>
  <c r="G121" i="1"/>
  <c r="H121" i="1"/>
  <c r="F124" i="4"/>
  <c r="C120" i="1"/>
  <c r="E6" i="5"/>
  <c r="I20" i="3"/>
  <c r="D985" i="1"/>
  <c r="F35" i="6"/>
  <c r="H25" i="3"/>
  <c r="C1329" i="1"/>
  <c r="E165" i="9"/>
  <c r="B165" i="9" s="1"/>
  <c r="G1524" i="1"/>
  <c r="H1524" i="1"/>
  <c r="G299" i="9"/>
  <c r="E299" i="9" s="1"/>
  <c r="D141" i="6"/>
  <c r="F5" i="6"/>
  <c r="H24" i="3"/>
  <c r="C1299" i="1"/>
  <c r="D43" i="8"/>
  <c r="F311" i="4"/>
  <c r="C306" i="1"/>
  <c r="F299" i="4"/>
  <c r="D298" i="4"/>
  <c r="C294" i="1"/>
  <c r="F215" i="4"/>
  <c r="C211" i="1"/>
  <c r="D6" i="4"/>
  <c r="F7" i="4"/>
  <c r="C3" i="1"/>
  <c r="I1459" i="1"/>
  <c r="F163" i="4"/>
  <c r="C159" i="1"/>
  <c r="F78" i="5"/>
  <c r="C1056" i="1"/>
  <c r="I1441" i="1"/>
  <c r="E175" i="5"/>
  <c r="D1152" i="1" s="1"/>
  <c r="I22" i="3"/>
  <c r="D1153" i="1"/>
  <c r="G73" i="1"/>
  <c r="H73" i="1"/>
  <c r="G120" i="1" l="1"/>
  <c r="H120" i="1"/>
  <c r="G415" i="1"/>
  <c r="H415" i="1"/>
  <c r="G192" i="1"/>
  <c r="H192" i="1"/>
  <c r="H1423" i="1"/>
  <c r="G1423" i="1"/>
  <c r="G148" i="1"/>
  <c r="H148" i="1"/>
  <c r="H1436" i="1"/>
  <c r="G1436" i="1"/>
  <c r="G574" i="1"/>
  <c r="H574" i="1"/>
  <c r="D412" i="4"/>
  <c r="F6" i="4"/>
  <c r="H16" i="3"/>
  <c r="C2" i="1"/>
  <c r="D407" i="4"/>
  <c r="F298" i="4"/>
  <c r="C293" i="1"/>
  <c r="I35" i="3"/>
  <c r="C1518" i="1"/>
  <c r="F141" i="6"/>
  <c r="H28" i="3"/>
  <c r="C1435" i="1"/>
  <c r="G1214" i="1"/>
  <c r="H1214" i="1"/>
  <c r="G1517" i="1"/>
  <c r="H1517" i="1"/>
  <c r="H11" i="3"/>
  <c r="E639" i="4"/>
  <c r="D407" i="1"/>
  <c r="H17" i="3"/>
  <c r="F151" i="4"/>
  <c r="D289" i="4"/>
  <c r="D290" i="4" s="1"/>
  <c r="C147" i="1"/>
  <c r="G453" i="1"/>
  <c r="H453" i="1"/>
  <c r="G259" i="1"/>
  <c r="H259" i="1"/>
  <c r="H1383" i="1"/>
  <c r="G1383" i="1"/>
  <c r="G346" i="1"/>
  <c r="H346" i="1"/>
  <c r="G159" i="1"/>
  <c r="H159" i="1"/>
  <c r="G294" i="1"/>
  <c r="H294" i="1"/>
  <c r="G46" i="1"/>
  <c r="H46" i="1"/>
  <c r="G1154" i="1"/>
  <c r="H1154" i="1"/>
  <c r="G1056" i="1"/>
  <c r="H1056" i="1"/>
  <c r="G211" i="1"/>
  <c r="H211" i="1"/>
  <c r="H9" i="3"/>
  <c r="G1299" i="1"/>
  <c r="H1299" i="1"/>
  <c r="H1329" i="1"/>
  <c r="G1329" i="1"/>
  <c r="G523" i="1"/>
  <c r="H523" i="1"/>
  <c r="G40" i="1"/>
  <c r="H40" i="1"/>
  <c r="G990" i="1"/>
  <c r="H990" i="1"/>
  <c r="G478" i="1"/>
  <c r="H478" i="1"/>
  <c r="B297" i="9"/>
  <c r="E296" i="9"/>
  <c r="I10" i="3" s="1"/>
  <c r="D408" i="4"/>
  <c r="F350" i="4"/>
  <c r="C345" i="1"/>
  <c r="G358" i="1"/>
  <c r="H358" i="1"/>
  <c r="F176" i="5"/>
  <c r="D175" i="5"/>
  <c r="H22" i="3"/>
  <c r="C1153" i="1"/>
  <c r="G78" i="1"/>
  <c r="H78" i="1"/>
  <c r="E298" i="9"/>
  <c r="B299" i="9"/>
  <c r="F420" i="4"/>
  <c r="D635" i="4"/>
  <c r="C414" i="1"/>
  <c r="G3" i="1"/>
  <c r="H3" i="1"/>
  <c r="G306" i="1"/>
  <c r="H306" i="1"/>
  <c r="H276" i="9"/>
  <c r="D984" i="1"/>
  <c r="D522" i="1"/>
  <c r="E636" i="4"/>
  <c r="D630" i="1" s="1"/>
  <c r="E635" i="4"/>
  <c r="D629" i="1" s="1"/>
  <c r="G1046" i="1"/>
  <c r="H1046" i="1"/>
  <c r="F7" i="5"/>
  <c r="D6" i="5"/>
  <c r="H20" i="3"/>
  <c r="C985" i="1"/>
  <c r="E291" i="4"/>
  <c r="D287" i="1" s="1"/>
  <c r="E413" i="4"/>
  <c r="D285" i="1"/>
  <c r="E290" i="4"/>
  <c r="D286" i="1" s="1"/>
  <c r="G295" i="9"/>
  <c r="E295" i="9" s="1"/>
  <c r="B295" i="9" s="1"/>
  <c r="E20" i="9"/>
  <c r="G220" i="1"/>
  <c r="H220" i="1"/>
  <c r="D636" i="4"/>
  <c r="F528" i="4"/>
  <c r="C522" i="1"/>
  <c r="G1183" i="1"/>
  <c r="H1183" i="1"/>
  <c r="G294" i="9"/>
  <c r="E294" i="9" s="1"/>
  <c r="F290" i="4" l="1"/>
  <c r="C286" i="1"/>
  <c r="K3" i="9"/>
  <c r="I9" i="3"/>
  <c r="E293" i="9"/>
  <c r="B294" i="9"/>
  <c r="B20" i="9"/>
  <c r="E19" i="9"/>
  <c r="E415" i="4"/>
  <c r="D410" i="1" s="1"/>
  <c r="D408" i="1"/>
  <c r="E640" i="4"/>
  <c r="G282" i="9"/>
  <c r="E282" i="9" s="1"/>
  <c r="B282" i="9" s="1"/>
  <c r="G276" i="9"/>
  <c r="E276" i="9" s="1"/>
  <c r="F6" i="5"/>
  <c r="C984" i="1"/>
  <c r="G1153" i="1"/>
  <c r="H1153" i="1"/>
  <c r="F408" i="4"/>
  <c r="C403" i="1"/>
  <c r="G147" i="1"/>
  <c r="H147" i="1"/>
  <c r="H1435" i="1"/>
  <c r="G1435" i="1"/>
  <c r="G2" i="1"/>
  <c r="H2" i="1"/>
  <c r="F407" i="4"/>
  <c r="C402" i="1"/>
  <c r="G414" i="1"/>
  <c r="H414" i="1"/>
  <c r="D291" i="4"/>
  <c r="F289" i="4"/>
  <c r="D413" i="4"/>
  <c r="C285" i="1"/>
  <c r="E414" i="4"/>
  <c r="D409" i="1" s="1"/>
  <c r="G293" i="1"/>
  <c r="H293" i="1"/>
  <c r="G522" i="1"/>
  <c r="H522" i="1"/>
  <c r="N3" i="9"/>
  <c r="I11" i="3"/>
  <c r="H1518" i="1"/>
  <c r="G1518" i="1"/>
  <c r="D639" i="4"/>
  <c r="D414" i="4"/>
  <c r="F412" i="4"/>
  <c r="C407" i="1"/>
  <c r="F636" i="4"/>
  <c r="C630" i="1"/>
  <c r="G985" i="1"/>
  <c r="H985" i="1"/>
  <c r="F635" i="4"/>
  <c r="C629" i="1"/>
  <c r="F175" i="5"/>
  <c r="C1152" i="1"/>
  <c r="G345" i="1"/>
  <c r="H345" i="1"/>
  <c r="E641" i="4"/>
  <c r="D633" i="1"/>
  <c r="G1152" i="1" l="1"/>
  <c r="H1152" i="1"/>
  <c r="G407" i="1"/>
  <c r="H407" i="1"/>
  <c r="F291" i="4"/>
  <c r="C287" i="1"/>
  <c r="G403" i="1"/>
  <c r="H403" i="1"/>
  <c r="H8" i="3"/>
  <c r="G984" i="1"/>
  <c r="H984" i="1"/>
  <c r="E642" i="4"/>
  <c r="D634" i="1"/>
  <c r="D635" i="1"/>
  <c r="G285" i="1"/>
  <c r="H285" i="1"/>
  <c r="G286" i="1"/>
  <c r="H286" i="1"/>
  <c r="D641" i="4"/>
  <c r="F639" i="4"/>
  <c r="C633" i="1"/>
  <c r="G402" i="1"/>
  <c r="H402" i="1"/>
  <c r="G629" i="1"/>
  <c r="H629" i="1"/>
  <c r="G630" i="1"/>
  <c r="H630" i="1"/>
  <c r="F414" i="4"/>
  <c r="C409" i="1"/>
  <c r="D640" i="4"/>
  <c r="D415" i="4"/>
  <c r="F413" i="4"/>
  <c r="C408" i="1"/>
  <c r="E275" i="9"/>
  <c r="B276" i="9"/>
  <c r="F415" i="4" l="1"/>
  <c r="C410" i="1"/>
  <c r="F641" i="4"/>
  <c r="C635" i="1"/>
  <c r="E646" i="4"/>
  <c r="D636" i="1"/>
  <c r="D642" i="4"/>
  <c r="D645" i="4" s="1"/>
  <c r="F640" i="4"/>
  <c r="C634" i="1"/>
  <c r="G408" i="1"/>
  <c r="H408" i="1"/>
  <c r="G409" i="1"/>
  <c r="H409" i="1"/>
  <c r="G633" i="1"/>
  <c r="H633" i="1"/>
  <c r="E645" i="4"/>
  <c r="G287" i="1"/>
  <c r="H287" i="1"/>
  <c r="M3" i="9"/>
  <c r="I8" i="3"/>
  <c r="H18" i="3" l="1"/>
  <c r="F645" i="4"/>
  <c r="C639" i="1"/>
  <c r="G634" i="1"/>
  <c r="H634" i="1"/>
  <c r="I19" i="3"/>
  <c r="D640" i="1"/>
  <c r="G410" i="1"/>
  <c r="H410" i="1"/>
  <c r="F642" i="4"/>
  <c r="D646" i="4"/>
  <c r="C636" i="1"/>
  <c r="I18" i="3"/>
  <c r="D639" i="1"/>
  <c r="G635" i="1"/>
  <c r="H635" i="1"/>
  <c r="G636" i="1" l="1"/>
  <c r="H636" i="1"/>
  <c r="H7" i="3"/>
  <c r="F646" i="4"/>
  <c r="H19" i="3"/>
  <c r="C640" i="1"/>
  <c r="G639" i="1"/>
  <c r="H639" i="1"/>
  <c r="J3" i="9" l="1"/>
  <c r="I7" i="3"/>
  <c r="G640" i="1"/>
  <c r="H640" i="1"/>
  <c r="M272" i="9" l="1"/>
  <c r="L272" i="9"/>
  <c r="F272" i="9" s="1"/>
  <c r="G18" i="9"/>
  <c r="J17" i="9"/>
  <c r="G15" i="9"/>
  <c r="K11" i="9"/>
  <c r="J8" i="9"/>
  <c r="I5" i="9"/>
  <c r="J12" i="9"/>
  <c r="I9" i="9"/>
  <c r="H18" i="9"/>
  <c r="G16" i="9"/>
  <c r="L15" i="9"/>
  <c r="I13" i="9"/>
  <c r="K8" i="9"/>
  <c r="J13" i="9"/>
  <c r="J6" i="9"/>
  <c r="I11" i="9"/>
  <c r="J7" i="9"/>
  <c r="I12" i="9"/>
  <c r="J9" i="9"/>
  <c r="I7" i="9"/>
  <c r="K13" i="9"/>
  <c r="I8" i="9"/>
  <c r="E8" i="9" s="1"/>
  <c r="B8" i="9" s="1"/>
  <c r="I17" i="9"/>
  <c r="M15" i="9"/>
  <c r="G17" i="9"/>
  <c r="H16" i="9"/>
  <c r="K7" i="9"/>
  <c r="K9" i="9"/>
  <c r="K10" i="9"/>
  <c r="H15" i="9"/>
  <c r="I6" i="9"/>
  <c r="K5" i="9"/>
  <c r="K6" i="9"/>
  <c r="J11" i="9"/>
  <c r="H17" i="9"/>
  <c r="L16" i="9"/>
  <c r="J5" i="9"/>
  <c r="M16" i="9"/>
  <c r="K12" i="9"/>
  <c r="J10" i="9"/>
  <c r="E10" i="9" l="1"/>
  <c r="B10" i="9" s="1"/>
  <c r="F16" i="9"/>
  <c r="E7" i="9"/>
  <c r="B7" i="9" s="1"/>
  <c r="E11" i="9"/>
  <c r="B11" i="9" s="1"/>
  <c r="E13" i="9"/>
  <c r="B13" i="9" s="1"/>
  <c r="E6" i="9"/>
  <c r="B6" i="9" s="1"/>
  <c r="E12" i="9"/>
  <c r="B12" i="9" s="1"/>
  <c r="E16" i="9"/>
  <c r="B16" i="9" s="1"/>
  <c r="E5" i="9"/>
  <c r="E17" i="9"/>
  <c r="B17" i="9" s="1"/>
  <c r="E18" i="9"/>
  <c r="B18" i="9" s="1"/>
  <c r="E9" i="9"/>
  <c r="B9" i="9" s="1"/>
  <c r="B272" i="9"/>
  <c r="F19" i="9"/>
  <c r="F15" i="9"/>
  <c r="F14" i="9" s="1"/>
  <c r="E15" i="9"/>
  <c r="B5" i="9" l="1"/>
  <c r="E4" i="9"/>
  <c r="F3" i="9"/>
  <c r="E1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<sst xmlns="http://schemas.openxmlformats.org/spreadsheetml/2006/main" count="4313" uniqueCount="3393">
  <si>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</si>
  <si>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</si>
  <si>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</si>
  <si>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</si>
  <si>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</si>
  <si>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</si>
  <si>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</si>
  <si>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</si>
  <si>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</si>
  <si>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</si>
  <si>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</si>
  <si>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</si>
  <si>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</si>
  <si>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</si>
  <si>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</si>
  <si>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</si>
  <si>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</si>
  <si>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</si>
  <si>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</si>
  <si>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</si>
  <si>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</si>
  <si>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</si>
  <si>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</si>
  <si>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</si>
  <si>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</si>
  <si>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</si>
  <si>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</si>
  <si>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</si>
  <si>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</si>
  <si>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</si>
  <si>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</si>
  <si>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PUNITOVCI</t>
  </si>
  <si>
    <t>BILANCA</t>
  </si>
  <si>
    <t>RAS funkcijski</t>
  </si>
  <si>
    <t>Razina:</t>
  </si>
  <si>
    <t>23</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</si>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</sst>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10647954</v>
      </c>
      <c r="D2" s="6">
        <f>'PR-RAS'!E6</f>
        <v>8005516.8999999994</v>
      </c>
      <c r="E2" s="6">
        <v>0</v>
      </c>
      <c r="F2" s="6">
        <v>0</v>
      </c>
      <c r="G2" s="7">
        <f t="shared" ref="G2:G264" si="0">(B2/1000)*(C2*1+D2*2)</f>
        <v>26658.987799999999</v>
      </c>
      <c r="H2" s="7">
        <f t="shared" ref="H2:H264" si="1">ABS(C2-ROUND(C2,0))+ABS(D2-ROUND(D2,0))</f>
        <v>0.10000000055879354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1206646</v>
      </c>
      <c r="D3" s="1">
        <f>'PR-RAS'!E7</f>
        <v>1790445.05</v>
      </c>
      <c r="E3" s="1">
        <v>0</v>
      </c>
      <c r="F3" s="1">
        <v>0</v>
      </c>
      <c r="G3" s="2">
        <f t="shared" si="0"/>
        <v>9575.0721999999987</v>
      </c>
      <c r="H3" s="2">
        <f t="shared" si="1"/>
        <v>5.0000000046566129E-2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1098631</v>
      </c>
      <c r="D4" s="1">
        <f>'PR-RAS'!E8</f>
        <v>1746611.37</v>
      </c>
      <c r="E4" s="1">
        <v>0</v>
      </c>
      <c r="F4" s="1">
        <v>0</v>
      </c>
      <c r="G4" s="2">
        <f t="shared" si="0"/>
        <v>13775.561220000001</v>
      </c>
      <c r="H4" s="2">
        <f t="shared" si="1"/>
        <v>0.37000000011175871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1321568</v>
      </c>
      <c r="D5" s="1">
        <f>'PR-RAS'!E9</f>
        <v>1760952.16</v>
      </c>
      <c r="E5" s="1">
        <v>0</v>
      </c>
      <c r="F5" s="1">
        <v>0</v>
      </c>
      <c r="G5" s="2">
        <f t="shared" si="0"/>
        <v>19373.889280000003</v>
      </c>
      <c r="H5" s="2">
        <f t="shared" si="1"/>
        <v>0.15999999991618097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135212</v>
      </c>
      <c r="D9" s="1">
        <f>'PR-RAS'!E13</f>
        <v>297078.38</v>
      </c>
      <c r="E9" s="1">
        <v>0</v>
      </c>
      <c r="F9" s="1">
        <v>0</v>
      </c>
      <c r="G9" s="2">
        <f t="shared" si="0"/>
        <v>5834.9500800000005</v>
      </c>
      <c r="H9" s="2">
        <f t="shared" si="1"/>
        <v>0.38000000000465661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358149</v>
      </c>
      <c r="D11" s="1">
        <f>'PR-RAS'!E15</f>
        <v>311419.17</v>
      </c>
      <c r="E11" s="1">
        <v>0</v>
      </c>
      <c r="F11" s="1">
        <v>0</v>
      </c>
      <c r="G11" s="2">
        <f t="shared" si="0"/>
        <v>9809.8734000000004</v>
      </c>
      <c r="H11" s="2">
        <f t="shared" si="1"/>
        <v>0.16999999998370185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101671</v>
      </c>
      <c r="D19" s="1">
        <f>'PR-RAS'!E23</f>
        <v>40320.65</v>
      </c>
      <c r="E19" s="1">
        <v>0</v>
      </c>
      <c r="F19" s="1">
        <v>0</v>
      </c>
      <c r="G19" s="2">
        <f t="shared" si="0"/>
        <v>3281.6213999999995</v>
      </c>
      <c r="H19" s="2">
        <f t="shared" si="1"/>
        <v>0.34999999999854481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101671</v>
      </c>
      <c r="D23" s="1">
        <f>'PR-RAS'!E27</f>
        <v>40320.65</v>
      </c>
      <c r="E23" s="1">
        <v>0</v>
      </c>
      <c r="F23" s="1">
        <v>0</v>
      </c>
      <c r="G23" s="2">
        <f t="shared" si="0"/>
        <v>4010.8705999999993</v>
      </c>
      <c r="H23" s="2">
        <f t="shared" si="1"/>
        <v>0.34999999999854481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6344</v>
      </c>
      <c r="D25" s="1">
        <f>'PR-RAS'!E29</f>
        <v>3513.03</v>
      </c>
      <c r="E25" s="1">
        <v>0</v>
      </c>
      <c r="F25" s="1">
        <v>0</v>
      </c>
      <c r="G25" s="2">
        <f t="shared" si="0"/>
        <v>320.88144000000005</v>
      </c>
      <c r="H25" s="2">
        <f t="shared" si="1"/>
        <v>3.0000000000200089E-2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5992</v>
      </c>
      <c r="D27" s="1">
        <f>'PR-RAS'!E31</f>
        <v>3513.03</v>
      </c>
      <c r="E27" s="1">
        <v>0</v>
      </c>
      <c r="F27" s="1">
        <v>0</v>
      </c>
      <c r="G27" s="2">
        <f t="shared" si="0"/>
        <v>338.46956</v>
      </c>
      <c r="H27" s="2">
        <f t="shared" si="1"/>
        <v>3.0000000000200089E-2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352</v>
      </c>
      <c r="D29" s="1">
        <f>'PR-RAS'!E33</f>
        <v>0</v>
      </c>
      <c r="E29" s="1">
        <v>0</v>
      </c>
      <c r="F29" s="1">
        <v>0</v>
      </c>
      <c r="G29" s="2">
        <f t="shared" si="0"/>
        <v>9.8559999999999999</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8667248</v>
      </c>
      <c r="D46" s="1">
        <f>'PR-RAS'!E50</f>
        <v>5033404.68</v>
      </c>
      <c r="E46" s="1">
        <v>0</v>
      </c>
      <c r="F46" s="1">
        <v>0</v>
      </c>
      <c r="G46" s="2">
        <f t="shared" si="0"/>
        <v>843032.5811999999</v>
      </c>
      <c r="H46" s="2">
        <f t="shared" si="1"/>
        <v>0.32000000029802322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4778576</v>
      </c>
      <c r="D55" s="1">
        <f>'PR-RAS'!E59</f>
        <v>2549396.1</v>
      </c>
      <c r="E55" s="1">
        <v>0</v>
      </c>
      <c r="F55" s="1">
        <v>0</v>
      </c>
      <c r="G55" s="2">
        <f t="shared" si="0"/>
        <v>533377.8827999999</v>
      </c>
      <c r="H55" s="2">
        <f t="shared" si="1"/>
        <v>0.10000000009313226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2417210</v>
      </c>
      <c r="D56" s="1">
        <f>'PR-RAS'!E60</f>
        <v>2356217.1</v>
      </c>
      <c r="E56" s="1">
        <v>0</v>
      </c>
      <c r="F56" s="1">
        <v>0</v>
      </c>
      <c r="G56" s="2">
        <f t="shared" si="0"/>
        <v>392130.43100000004</v>
      </c>
      <c r="H56" s="2">
        <f t="shared" si="1"/>
        <v>0.10000000009313226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2361366</v>
      </c>
      <c r="D57" s="1">
        <f>'PR-RAS'!E61</f>
        <v>193179</v>
      </c>
      <c r="E57" s="1">
        <v>0</v>
      </c>
      <c r="F57" s="1">
        <v>0</v>
      </c>
      <c r="G57" s="2">
        <f t="shared" si="0"/>
        <v>153872.54399999999</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148538</v>
      </c>
      <c r="D58" s="1">
        <f>'PR-RAS'!E62</f>
        <v>63279.55</v>
      </c>
      <c r="E58" s="1">
        <v>0</v>
      </c>
      <c r="F58" s="1">
        <v>0</v>
      </c>
      <c r="G58" s="2">
        <f t="shared" si="0"/>
        <v>15680.534699999998</v>
      </c>
      <c r="H58" s="2">
        <f t="shared" si="1"/>
        <v>0.44999999999708962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148538</v>
      </c>
      <c r="D59" s="1">
        <f>'PR-RAS'!E63</f>
        <v>63279.55</v>
      </c>
      <c r="E59" s="1">
        <v>0</v>
      </c>
      <c r="F59" s="1">
        <v>0</v>
      </c>
      <c r="G59" s="2">
        <f t="shared" si="0"/>
        <v>15955.631799999999</v>
      </c>
      <c r="H59" s="2">
        <f t="shared" si="1"/>
        <v>0.44999999999708962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140000</v>
      </c>
      <c r="E64" s="1">
        <v>0</v>
      </c>
      <c r="F64" s="1">
        <v>0</v>
      </c>
      <c r="G64" s="2">
        <f t="shared" si="0"/>
        <v>17640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140000</v>
      </c>
      <c r="E65" s="1">
        <v>0</v>
      </c>
      <c r="F65" s="1">
        <v>0</v>
      </c>
      <c r="G65" s="2">
        <f t="shared" si="0"/>
        <v>17920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3740134</v>
      </c>
      <c r="D70" s="1">
        <f>'PR-RAS'!E74</f>
        <v>2280729.0300000003</v>
      </c>
      <c r="E70" s="1">
        <v>0</v>
      </c>
      <c r="F70" s="1">
        <v>0</v>
      </c>
      <c r="G70" s="2">
        <f t="shared" si="0"/>
        <v>572809.85214000009</v>
      </c>
      <c r="H70" s="2">
        <f t="shared" si="1"/>
        <v>3.0000000260770321E-2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2169091</v>
      </c>
      <c r="D71" s="1">
        <f>'PR-RAS'!E75</f>
        <v>880953.42</v>
      </c>
      <c r="E71" s="1">
        <v>0</v>
      </c>
      <c r="F71" s="1">
        <v>0</v>
      </c>
      <c r="G71" s="2">
        <f t="shared" si="0"/>
        <v>275169.84880000004</v>
      </c>
      <c r="H71" s="2">
        <f t="shared" si="1"/>
        <v>0.42000000004190952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1571043</v>
      </c>
      <c r="D72" s="1">
        <f>'PR-RAS'!E76</f>
        <v>1399775.61</v>
      </c>
      <c r="E72" s="1">
        <v>0</v>
      </c>
      <c r="F72" s="1">
        <v>0</v>
      </c>
      <c r="G72" s="2">
        <f t="shared" si="0"/>
        <v>310312.18962000002</v>
      </c>
      <c r="H72" s="2">
        <f t="shared" si="1"/>
        <v>0.38999999989755452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569826</v>
      </c>
      <c r="D78" s="1">
        <f>'PR-RAS'!E82</f>
        <v>714071.54</v>
      </c>
      <c r="E78" s="1">
        <v>0</v>
      </c>
      <c r="F78" s="1">
        <v>0</v>
      </c>
      <c r="G78" s="2">
        <f t="shared" si="0"/>
        <v>153843.61916</v>
      </c>
      <c r="H78" s="2">
        <f t="shared" si="1"/>
        <v>0.4599999999627471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0.24</v>
      </c>
      <c r="E79" s="1">
        <v>0</v>
      </c>
      <c r="F79" s="1">
        <v>0</v>
      </c>
      <c r="G79" s="2">
        <f t="shared" si="0"/>
        <v>0.11544</v>
      </c>
      <c r="H79" s="2">
        <f t="shared" si="1"/>
        <v>0.24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0.24</v>
      </c>
      <c r="E81" s="1">
        <v>0</v>
      </c>
      <c r="F81" s="1">
        <v>0</v>
      </c>
      <c r="G81" s="2">
        <f t="shared" si="0"/>
        <v>0.11840000000000001</v>
      </c>
      <c r="H81" s="2">
        <f t="shared" si="1"/>
        <v>0.24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569825</v>
      </c>
      <c r="D87" s="1">
        <f>'PR-RAS'!E91</f>
        <v>714071.3</v>
      </c>
      <c r="E87" s="1">
        <v>0</v>
      </c>
      <c r="F87" s="1">
        <v>0</v>
      </c>
      <c r="G87" s="2">
        <f t="shared" si="0"/>
        <v>171825.21359999999</v>
      </c>
      <c r="H87" s="2">
        <f t="shared" si="1"/>
        <v>0.30000000004656613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134231</v>
      </c>
      <c r="D88" s="1">
        <f>'PR-RAS'!E92</f>
        <v>269237.01</v>
      </c>
      <c r="E88" s="1">
        <v>0</v>
      </c>
      <c r="F88" s="1">
        <v>0</v>
      </c>
      <c r="G88" s="2">
        <f t="shared" si="0"/>
        <v>58525.336739999999</v>
      </c>
      <c r="H88" s="2">
        <f t="shared" si="1"/>
        <v>1.0000000009313226E-2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434219</v>
      </c>
      <c r="D89" s="1">
        <f>'PR-RAS'!E93</f>
        <v>444234.29</v>
      </c>
      <c r="E89" s="1">
        <v>0</v>
      </c>
      <c r="F89" s="1">
        <v>0</v>
      </c>
      <c r="G89" s="2">
        <f t="shared" si="0"/>
        <v>116396.50704</v>
      </c>
      <c r="H89" s="2">
        <f t="shared" si="1"/>
        <v>0.28999999997904524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1375</v>
      </c>
      <c r="D93" s="1">
        <f>'PR-RAS'!E97</f>
        <v>600</v>
      </c>
      <c r="E93" s="1">
        <v>0</v>
      </c>
      <c r="F93" s="1">
        <v>0</v>
      </c>
      <c r="G93" s="2">
        <f t="shared" si="0"/>
        <v>236.9</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204234</v>
      </c>
      <c r="D102" s="1">
        <f>'PR-RAS'!E106</f>
        <v>467595.62999999995</v>
      </c>
      <c r="E102" s="1">
        <v>0</v>
      </c>
      <c r="F102" s="1">
        <v>0</v>
      </c>
      <c r="G102" s="2">
        <f t="shared" si="0"/>
        <v>115081.95125999999</v>
      </c>
      <c r="H102" s="2">
        <f t="shared" si="1"/>
        <v>0.37000000005355105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146</v>
      </c>
      <c r="D103" s="1">
        <f>'PR-RAS'!E107</f>
        <v>0</v>
      </c>
      <c r="E103" s="1">
        <v>0</v>
      </c>
      <c r="F103" s="1">
        <v>0</v>
      </c>
      <c r="G103" s="2">
        <f t="shared" si="0"/>
        <v>14.891999999999999</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146</v>
      </c>
      <c r="D106" s="1">
        <f>'PR-RAS'!E110</f>
        <v>0</v>
      </c>
      <c r="E106" s="1">
        <v>0</v>
      </c>
      <c r="F106" s="1">
        <v>0</v>
      </c>
      <c r="G106" s="2">
        <f t="shared" si="0"/>
        <v>15.33</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44401</v>
      </c>
      <c r="D108" s="1">
        <f>'PR-RAS'!E112</f>
        <v>311017.64999999997</v>
      </c>
      <c r="E108" s="1">
        <v>0</v>
      </c>
      <c r="F108" s="1">
        <v>0</v>
      </c>
      <c r="G108" s="2">
        <f t="shared" si="0"/>
        <v>71308.684099999984</v>
      </c>
      <c r="H108" s="2">
        <f t="shared" si="1"/>
        <v>0.3500000000349246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791</v>
      </c>
      <c r="D110" s="1">
        <f>'PR-RAS'!E114</f>
        <v>381.85</v>
      </c>
      <c r="E110" s="1">
        <v>0</v>
      </c>
      <c r="F110" s="1">
        <v>0</v>
      </c>
      <c r="G110" s="2">
        <f t="shared" si="0"/>
        <v>169.4623</v>
      </c>
      <c r="H110" s="2">
        <f t="shared" si="1"/>
        <v>0.14999999999997726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43610</v>
      </c>
      <c r="D113" s="1">
        <f>'PR-RAS'!E117</f>
        <v>310635.8</v>
      </c>
      <c r="E113" s="1">
        <v>0</v>
      </c>
      <c r="F113" s="1">
        <v>0</v>
      </c>
      <c r="G113" s="2">
        <f t="shared" si="0"/>
        <v>74466.739199999996</v>
      </c>
      <c r="H113" s="2">
        <f t="shared" si="1"/>
        <v>0.20000000001164153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159687</v>
      </c>
      <c r="D116" s="1">
        <f>'PR-RAS'!E120</f>
        <v>156577.97999999998</v>
      </c>
      <c r="E116" s="1">
        <v>0</v>
      </c>
      <c r="F116" s="1">
        <v>0</v>
      </c>
      <c r="G116" s="2">
        <f t="shared" si="0"/>
        <v>54376.940399999999</v>
      </c>
      <c r="H116" s="2">
        <f t="shared" si="1"/>
        <v>2.0000000018626451E-2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16766.86</v>
      </c>
      <c r="E117" s="1">
        <v>0</v>
      </c>
      <c r="F117" s="1">
        <v>0</v>
      </c>
      <c r="G117" s="2">
        <f t="shared" si="0"/>
        <v>3889.9115200000001</v>
      </c>
      <c r="H117" s="2">
        <f t="shared" si="1"/>
        <v>0.13999999999941792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159687</v>
      </c>
      <c r="D118" s="1">
        <f>'PR-RAS'!E122</f>
        <v>139811.12</v>
      </c>
      <c r="E118" s="1">
        <v>0</v>
      </c>
      <c r="F118" s="1">
        <v>0</v>
      </c>
      <c r="G118" s="2">
        <f t="shared" si="0"/>
        <v>51399.181080000002</v>
      </c>
      <c r="H118" s="2">
        <f t="shared" si="1"/>
        <v>0.11999999999534339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5079443</v>
      </c>
      <c r="D147" s="1">
        <f>'PR-RAS'!E151</f>
        <v>6559888.4800000004</v>
      </c>
      <c r="E147" s="1">
        <v>0</v>
      </c>
      <c r="F147" s="1">
        <v>0</v>
      </c>
      <c r="G147" s="2">
        <f t="shared" si="0"/>
        <v>2657086.1141599999</v>
      </c>
      <c r="H147" s="2">
        <f t="shared" si="1"/>
        <v>0.48000000044703484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2173444</v>
      </c>
      <c r="D148" s="1">
        <f>'PR-RAS'!E152</f>
        <v>1749596</v>
      </c>
      <c r="E148" s="1">
        <v>0</v>
      </c>
      <c r="F148" s="1">
        <v>0</v>
      </c>
      <c r="G148" s="2">
        <f t="shared" si="0"/>
        <v>833877.49199999997</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1826293</v>
      </c>
      <c r="D149" s="1">
        <f>'PR-RAS'!E153</f>
        <v>1479484.14</v>
      </c>
      <c r="E149" s="1">
        <v>0</v>
      </c>
      <c r="F149" s="1">
        <v>0</v>
      </c>
      <c r="G149" s="2">
        <f t="shared" si="0"/>
        <v>708218.66943999985</v>
      </c>
      <c r="H149" s="2">
        <f t="shared" si="1"/>
        <v>0.13999999989755452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1826293</v>
      </c>
      <c r="D150" s="1">
        <f>'PR-RAS'!E154</f>
        <v>1479484.14</v>
      </c>
      <c r="E150" s="1">
        <v>0</v>
      </c>
      <c r="F150" s="1">
        <v>0</v>
      </c>
      <c r="G150" s="2">
        <f t="shared" si="0"/>
        <v>713003.93071999983</v>
      </c>
      <c r="H150" s="2">
        <f t="shared" si="1"/>
        <v>0.13999999989755452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52824</v>
      </c>
      <c r="D154" s="1">
        <f>'PR-RAS'!E158</f>
        <v>34190</v>
      </c>
      <c r="E154" s="1">
        <v>0</v>
      </c>
      <c r="F154" s="1">
        <v>0</v>
      </c>
      <c r="G154" s="2">
        <f t="shared" si="0"/>
        <v>18544.212</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294327</v>
      </c>
      <c r="D155" s="1">
        <f>'PR-RAS'!E159</f>
        <v>235921.86</v>
      </c>
      <c r="E155" s="1">
        <v>0</v>
      </c>
      <c r="F155" s="1">
        <v>0</v>
      </c>
      <c r="G155" s="2">
        <f t="shared" si="0"/>
        <v>117990.29088</v>
      </c>
      <c r="H155" s="2">
        <f t="shared" si="1"/>
        <v>0.14000000001396984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294327</v>
      </c>
      <c r="D157" s="1">
        <f>'PR-RAS'!E161</f>
        <v>235921.86</v>
      </c>
      <c r="E157" s="1">
        <v>0</v>
      </c>
      <c r="F157" s="1">
        <v>0</v>
      </c>
      <c r="G157" s="2">
        <f t="shared" si="0"/>
        <v>119522.63231999999</v>
      </c>
      <c r="H157" s="2">
        <f t="shared" si="1"/>
        <v>0.14000000001396984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1767893</v>
      </c>
      <c r="D159" s="1">
        <f>'PR-RAS'!E163</f>
        <v>2869872.09</v>
      </c>
      <c r="E159" s="1">
        <v>0</v>
      </c>
      <c r="F159" s="1">
        <v>0</v>
      </c>
      <c r="G159" s="2">
        <f t="shared" si="0"/>
        <v>1186206.67444</v>
      </c>
      <c r="H159" s="2">
        <f t="shared" si="1"/>
        <v>8.9999999850988388E-2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147243</v>
      </c>
      <c r="D160" s="1">
        <f>'PR-RAS'!E164</f>
        <v>120963.55</v>
      </c>
      <c r="E160" s="1">
        <v>0</v>
      </c>
      <c r="F160" s="1">
        <v>0</v>
      </c>
      <c r="G160" s="2">
        <f t="shared" si="0"/>
        <v>61878.045899999997</v>
      </c>
      <c r="H160" s="2">
        <f t="shared" si="1"/>
        <v>0.44999999999708962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40829</v>
      </c>
      <c r="D161" s="1">
        <f>'PR-RAS'!E165</f>
        <v>34384</v>
      </c>
      <c r="E161" s="1">
        <v>0</v>
      </c>
      <c r="F161" s="1">
        <v>0</v>
      </c>
      <c r="G161" s="2">
        <f t="shared" si="0"/>
        <v>17535.52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56960.55</v>
      </c>
      <c r="E162" s="1">
        <v>0</v>
      </c>
      <c r="F162" s="1">
        <v>0</v>
      </c>
      <c r="G162" s="2">
        <f t="shared" si="0"/>
        <v>18341.2971</v>
      </c>
      <c r="H162" s="2">
        <f t="shared" si="1"/>
        <v>0.44999999999708962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79250</v>
      </c>
      <c r="D163" s="1">
        <f>'PR-RAS'!E167</f>
        <v>1600</v>
      </c>
      <c r="E163" s="1">
        <v>0</v>
      </c>
      <c r="F163" s="1">
        <v>0</v>
      </c>
      <c r="G163" s="2">
        <f t="shared" si="0"/>
        <v>13356.9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27164</v>
      </c>
      <c r="D164" s="1">
        <f>'PR-RAS'!E168</f>
        <v>28019</v>
      </c>
      <c r="E164" s="1">
        <v>0</v>
      </c>
      <c r="F164" s="1">
        <v>0</v>
      </c>
      <c r="G164" s="2">
        <f t="shared" si="0"/>
        <v>13561.926000000001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339857</v>
      </c>
      <c r="D165" s="1">
        <f>'PR-RAS'!E169</f>
        <v>1010172.52</v>
      </c>
      <c r="E165" s="1">
        <v>0</v>
      </c>
      <c r="F165" s="1">
        <v>0</v>
      </c>
      <c r="G165" s="2">
        <f t="shared" si="0"/>
        <v>387073.13456000003</v>
      </c>
      <c r="H165" s="2">
        <f t="shared" si="1"/>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98545</v>
      </c>
      <c r="D166" s="1">
        <f>'PR-RAS'!E170</f>
        <v>306289.15999999997</v>
      </c>
      <c r="E166" s="1">
        <v>0</v>
      </c>
      <c r="F166" s="1">
        <v>0</v>
      </c>
      <c r="G166" s="2">
        <f t="shared" si="0"/>
        <v>117335.3478</v>
      </c>
      <c r="H166" s="2">
        <f t="shared" si="1"/>
        <v>0.15999999997438863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145297.32999999999</v>
      </c>
      <c r="E167" s="1">
        <v>0</v>
      </c>
      <c r="F167" s="1">
        <v>0</v>
      </c>
      <c r="G167" s="2">
        <f t="shared" si="0"/>
        <v>48238.713559999997</v>
      </c>
      <c r="H167" s="2">
        <f t="shared" si="1"/>
        <v>0.32999999998719431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213532</v>
      </c>
      <c r="D168" s="1">
        <f>'PR-RAS'!E172</f>
        <v>406645.34</v>
      </c>
      <c r="E168" s="1">
        <v>0</v>
      </c>
      <c r="F168" s="1">
        <v>0</v>
      </c>
      <c r="G168" s="2">
        <f t="shared" si="0"/>
        <v>171479.38756000003</v>
      </c>
      <c r="H168" s="2">
        <f t="shared" si="1"/>
        <v>0.34000000002561137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13295</v>
      </c>
      <c r="D169" s="1">
        <f>'PR-RAS'!E173</f>
        <v>18831.990000000002</v>
      </c>
      <c r="E169" s="1">
        <v>0</v>
      </c>
      <c r="F169" s="1">
        <v>0</v>
      </c>
      <c r="G169" s="2">
        <f t="shared" si="0"/>
        <v>8561.1086400000004</v>
      </c>
      <c r="H169" s="2">
        <f t="shared" si="1"/>
        <v>9.9999999983992893E-3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14485</v>
      </c>
      <c r="D170" s="1">
        <f>'PR-RAS'!E174</f>
        <v>130494.7</v>
      </c>
      <c r="E170" s="1">
        <v>0</v>
      </c>
      <c r="F170" s="1">
        <v>0</v>
      </c>
      <c r="G170" s="2">
        <f t="shared" si="0"/>
        <v>46555.173600000009</v>
      </c>
      <c r="H170" s="2">
        <f t="shared" si="1"/>
        <v>0.30000000000291038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2614</v>
      </c>
      <c r="E172" s="1">
        <v>0</v>
      </c>
      <c r="F172" s="1">
        <v>0</v>
      </c>
      <c r="G172" s="2">
        <f t="shared" si="0"/>
        <v>893.98800000000006</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1098445</v>
      </c>
      <c r="D173" s="1">
        <f>'PR-RAS'!E177</f>
        <v>1452881.5299999998</v>
      </c>
      <c r="E173" s="1">
        <v>0</v>
      </c>
      <c r="F173" s="1">
        <v>0</v>
      </c>
      <c r="G173" s="2">
        <f t="shared" si="0"/>
        <v>688723.78631999984</v>
      </c>
      <c r="H173" s="2">
        <f t="shared" si="1"/>
        <v>0.47000000020489097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31489</v>
      </c>
      <c r="D174" s="1">
        <f>'PR-RAS'!E178</f>
        <v>34012.33</v>
      </c>
      <c r="E174" s="1">
        <v>0</v>
      </c>
      <c r="F174" s="1">
        <v>0</v>
      </c>
      <c r="G174" s="2">
        <f t="shared" si="0"/>
        <v>17215.86318</v>
      </c>
      <c r="H174" s="2">
        <f t="shared" si="1"/>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293942</v>
      </c>
      <c r="D175" s="1">
        <f>'PR-RAS'!E179</f>
        <v>404852.34</v>
      </c>
      <c r="E175" s="1">
        <v>0</v>
      </c>
      <c r="F175" s="1">
        <v>0</v>
      </c>
      <c r="G175" s="2">
        <f t="shared" si="0"/>
        <v>192034.52232000002</v>
      </c>
      <c r="H175" s="2">
        <f t="shared" si="1"/>
        <v>0.34000000002561137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119798</v>
      </c>
      <c r="D176" s="1">
        <f>'PR-RAS'!E180</f>
        <v>100394.52</v>
      </c>
      <c r="E176" s="1">
        <v>0</v>
      </c>
      <c r="F176" s="1">
        <v>0</v>
      </c>
      <c r="G176" s="2">
        <f t="shared" si="0"/>
        <v>56102.732000000004</v>
      </c>
      <c r="H176" s="2">
        <f t="shared" si="1"/>
        <v>0.47999999999592546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164596</v>
      </c>
      <c r="D177" s="1">
        <f>'PR-RAS'!E181</f>
        <v>85981.52</v>
      </c>
      <c r="E177" s="1">
        <v>0</v>
      </c>
      <c r="F177" s="1">
        <v>0</v>
      </c>
      <c r="G177" s="2">
        <f t="shared" si="0"/>
        <v>59234.391040000002</v>
      </c>
      <c r="H177" s="2">
        <f t="shared" si="1"/>
        <v>0.47999999999592546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43537.89</v>
      </c>
      <c r="E178" s="1">
        <v>0</v>
      </c>
      <c r="F178" s="1">
        <v>0</v>
      </c>
      <c r="G178" s="2">
        <f t="shared" si="0"/>
        <v>15412.413059999999</v>
      </c>
      <c r="H178" s="2">
        <f t="shared" si="1"/>
        <v>0.11000000000058208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4805</v>
      </c>
      <c r="E179" s="1">
        <v>0</v>
      </c>
      <c r="F179" s="1">
        <v>0</v>
      </c>
      <c r="G179" s="2">
        <f t="shared" si="0"/>
        <v>1710.58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409097</v>
      </c>
      <c r="D180" s="1">
        <f>'PR-RAS'!E184</f>
        <v>615261.06999999995</v>
      </c>
      <c r="E180" s="1">
        <v>0</v>
      </c>
      <c r="F180" s="1">
        <v>0</v>
      </c>
      <c r="G180" s="2">
        <f t="shared" si="0"/>
        <v>293491.82605999999</v>
      </c>
      <c r="H180" s="2">
        <f t="shared" si="1"/>
        <v>6.9999999948777258E-2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49059</v>
      </c>
      <c r="D181" s="1">
        <f>'PR-RAS'!E185</f>
        <v>50813.42</v>
      </c>
      <c r="E181" s="1">
        <v>0</v>
      </c>
      <c r="F181" s="1">
        <v>0</v>
      </c>
      <c r="G181" s="2">
        <f t="shared" si="0"/>
        <v>27123.4512</v>
      </c>
      <c r="H181" s="2">
        <f t="shared" si="1"/>
        <v>0.41999999999825377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30464</v>
      </c>
      <c r="D182" s="1">
        <f>'PR-RAS'!E186</f>
        <v>113223.44</v>
      </c>
      <c r="E182" s="1">
        <v>0</v>
      </c>
      <c r="F182" s="1">
        <v>0</v>
      </c>
      <c r="G182" s="2">
        <f t="shared" si="0"/>
        <v>46500.869279999999</v>
      </c>
      <c r="H182" s="2">
        <f t="shared" si="1"/>
        <v>0.44000000000232831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182348</v>
      </c>
      <c r="D184" s="1">
        <f>'PR-RAS'!E188</f>
        <v>285854.49</v>
      </c>
      <c r="E184" s="1">
        <v>0</v>
      </c>
      <c r="F184" s="1">
        <v>0</v>
      </c>
      <c r="G184" s="2">
        <f t="shared" si="0"/>
        <v>137992.42733999999</v>
      </c>
      <c r="H184" s="2">
        <f t="shared" si="1"/>
        <v>0.48999999999068677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45005</v>
      </c>
      <c r="D185" s="1">
        <f>'PR-RAS'!E189</f>
        <v>48644.86</v>
      </c>
      <c r="E185" s="1">
        <v>0</v>
      </c>
      <c r="F185" s="1">
        <v>0</v>
      </c>
      <c r="G185" s="2">
        <f t="shared" si="0"/>
        <v>26182.228480000002</v>
      </c>
      <c r="H185" s="2">
        <f t="shared" si="1"/>
        <v>0.13999999999941792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11549</v>
      </c>
      <c r="D186" s="1">
        <f>'PR-RAS'!E190</f>
        <v>9711.92</v>
      </c>
      <c r="E186" s="1">
        <v>0</v>
      </c>
      <c r="F186" s="1">
        <v>0</v>
      </c>
      <c r="G186" s="2">
        <f t="shared" si="0"/>
        <v>5729.9754000000003</v>
      </c>
      <c r="H186" s="2">
        <f t="shared" si="1"/>
        <v>7.999999999992724E-2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27616</v>
      </c>
      <c r="D187" s="1">
        <f>'PR-RAS'!E191</f>
        <v>35253.57</v>
      </c>
      <c r="E187" s="1">
        <v>0</v>
      </c>
      <c r="F187" s="1">
        <v>0</v>
      </c>
      <c r="G187" s="2">
        <f t="shared" si="0"/>
        <v>18250.904040000001</v>
      </c>
      <c r="H187" s="2">
        <f t="shared" si="1"/>
        <v>0.43000000000029104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4934</v>
      </c>
      <c r="D188" s="1">
        <f>'PR-RAS'!E192</f>
        <v>10000</v>
      </c>
      <c r="E188" s="1">
        <v>0</v>
      </c>
      <c r="F188" s="1">
        <v>0</v>
      </c>
      <c r="G188" s="2">
        <f t="shared" si="0"/>
        <v>4662.6580000000004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14453</v>
      </c>
      <c r="D189" s="1">
        <f>'PR-RAS'!E193</f>
        <v>19374</v>
      </c>
      <c r="E189" s="1">
        <v>0</v>
      </c>
      <c r="F189" s="1">
        <v>0</v>
      </c>
      <c r="G189" s="2">
        <f t="shared" si="0"/>
        <v>10001.788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78791</v>
      </c>
      <c r="D191" s="1">
        <f>'PR-RAS'!E195</f>
        <v>162870.14000000001</v>
      </c>
      <c r="E191" s="1">
        <v>0</v>
      </c>
      <c r="F191" s="1">
        <v>0</v>
      </c>
      <c r="G191" s="2">
        <f t="shared" si="0"/>
        <v>76860.943200000009</v>
      </c>
      <c r="H191" s="2">
        <f t="shared" si="1"/>
        <v>0.14000000001396984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87319</v>
      </c>
      <c r="D192" s="1">
        <f>'PR-RAS'!E196</f>
        <v>20199.96</v>
      </c>
      <c r="E192" s="1">
        <v>0</v>
      </c>
      <c r="F192" s="1">
        <v>0</v>
      </c>
      <c r="G192" s="2">
        <f t="shared" si="0"/>
        <v>24394.313719999998</v>
      </c>
      <c r="H192" s="2">
        <f t="shared" si="1"/>
        <v>4.0000000000873115E-2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43766</v>
      </c>
      <c r="D198" s="1">
        <f>'PR-RAS'!E202</f>
        <v>2863.95</v>
      </c>
      <c r="E198" s="1">
        <v>0</v>
      </c>
      <c r="F198" s="1">
        <v>0</v>
      </c>
      <c r="G198" s="2">
        <f t="shared" si="0"/>
        <v>9750.2983000000004</v>
      </c>
      <c r="H198" s="2">
        <f t="shared" si="1"/>
        <v>5.0000000000181899E-2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43766</v>
      </c>
      <c r="D201" s="1">
        <f>'PR-RAS'!E205</f>
        <v>2863.95</v>
      </c>
      <c r="E201" s="1">
        <v>0</v>
      </c>
      <c r="F201" s="1">
        <v>0</v>
      </c>
      <c r="G201" s="2">
        <f t="shared" si="0"/>
        <v>9898.7800000000007</v>
      </c>
      <c r="H201" s="2">
        <f t="shared" si="1"/>
        <v>5.0000000000181899E-2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43553</v>
      </c>
      <c r="D206" s="1">
        <f>'PR-RAS'!E210</f>
        <v>17336.009999999998</v>
      </c>
      <c r="E206" s="1">
        <v>0</v>
      </c>
      <c r="F206" s="1">
        <v>0</v>
      </c>
      <c r="G206" s="2">
        <f t="shared" si="0"/>
        <v>16036.129099999996</v>
      </c>
      <c r="H206" s="2">
        <f t="shared" si="1"/>
        <v>9.9999999983992893E-3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43553</v>
      </c>
      <c r="D207" s="1">
        <f>'PR-RAS'!E211</f>
        <v>17336.009999999998</v>
      </c>
      <c r="E207" s="1">
        <v>0</v>
      </c>
      <c r="F207" s="1">
        <v>0</v>
      </c>
      <c r="G207" s="2">
        <f t="shared" si="0"/>
        <v>16114.354119999996</v>
      </c>
      <c r="H207" s="2">
        <f t="shared" si="1"/>
        <v>9.9999999983992893E-3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20000</v>
      </c>
      <c r="D211" s="1">
        <f>'PR-RAS'!E215</f>
        <v>0</v>
      </c>
      <c r="E211" s="1">
        <v>0</v>
      </c>
      <c r="F211" s="1">
        <v>0</v>
      </c>
      <c r="G211" s="2">
        <f t="shared" si="0"/>
        <v>4200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20000</v>
      </c>
      <c r="D215" s="1">
        <f>'PR-RAS'!E219</f>
        <v>0</v>
      </c>
      <c r="E215" s="1">
        <v>0</v>
      </c>
      <c r="F215" s="1">
        <v>0</v>
      </c>
      <c r="G215" s="2">
        <f t="shared" si="0"/>
        <v>4280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20000</v>
      </c>
      <c r="D218" s="1">
        <f>'PR-RAS'!E222</f>
        <v>0</v>
      </c>
      <c r="E218" s="1">
        <v>0</v>
      </c>
      <c r="F218" s="1">
        <v>0</v>
      </c>
      <c r="G218" s="2">
        <f t="shared" si="0"/>
        <v>4340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26947</v>
      </c>
      <c r="D220" s="1">
        <f>'PR-RAS'!E224</f>
        <v>6000</v>
      </c>
      <c r="E220" s="1">
        <v>0</v>
      </c>
      <c r="F220" s="1">
        <v>0</v>
      </c>
      <c r="G220" s="2">
        <f t="shared" si="0"/>
        <v>8529.393</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26947</v>
      </c>
      <c r="D232" s="1">
        <f>'PR-RAS'!E236</f>
        <v>6000</v>
      </c>
      <c r="E232" s="1">
        <v>0</v>
      </c>
      <c r="F232" s="1">
        <v>0</v>
      </c>
      <c r="G232" s="2">
        <f t="shared" si="0"/>
        <v>8996.7569999999996</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26947</v>
      </c>
      <c r="D233" s="1">
        <f>'PR-RAS'!E237</f>
        <v>6000</v>
      </c>
      <c r="E233" s="1">
        <v>0</v>
      </c>
      <c r="F233" s="1">
        <v>0</v>
      </c>
      <c r="G233" s="2">
        <f t="shared" si="0"/>
        <v>9035.7039999999997</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512163</v>
      </c>
      <c r="D248" s="1">
        <f>'PR-RAS'!E252</f>
        <v>504396.69999999995</v>
      </c>
      <c r="E248" s="1">
        <v>0</v>
      </c>
      <c r="F248" s="1">
        <v>0</v>
      </c>
      <c r="G248" s="2">
        <f t="shared" si="0"/>
        <v>375676.23079999996</v>
      </c>
      <c r="H248" s="2">
        <f t="shared" si="1"/>
        <v>0.30000000004656613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512163</v>
      </c>
      <c r="D255" s="1">
        <f>'PR-RAS'!E259</f>
        <v>504396.69999999995</v>
      </c>
      <c r="E255" s="1">
        <v>0</v>
      </c>
      <c r="F255" s="1">
        <v>0</v>
      </c>
      <c r="G255" s="2">
        <f t="shared" si="0"/>
        <v>386322.92559999996</v>
      </c>
      <c r="H255" s="2">
        <f t="shared" si="1"/>
        <v>0.30000000004656613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388454</v>
      </c>
      <c r="D256" s="1">
        <f>'PR-RAS'!E260</f>
        <v>351300.18</v>
      </c>
      <c r="E256" s="1">
        <v>0</v>
      </c>
      <c r="F256" s="1">
        <v>0</v>
      </c>
      <c r="G256" s="2">
        <f t="shared" si="0"/>
        <v>278218.86179999996</v>
      </c>
      <c r="H256" s="2">
        <f t="shared" si="1"/>
        <v>0.17999999999301508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123709</v>
      </c>
      <c r="D257" s="1">
        <f>'PR-RAS'!E261</f>
        <v>153096.51999999999</v>
      </c>
      <c r="E257" s="1">
        <v>0</v>
      </c>
      <c r="F257" s="1">
        <v>0</v>
      </c>
      <c r="G257" s="2">
        <f t="shared" si="0"/>
        <v>110054.92224</v>
      </c>
      <c r="H257" s="2">
        <f t="shared" si="1"/>
        <v>0.48000000001047738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491677</v>
      </c>
      <c r="D259" s="1">
        <f>'PR-RAS'!E263</f>
        <v>1409823.73</v>
      </c>
      <c r="E259" s="1">
        <v>0</v>
      </c>
      <c r="F259" s="1">
        <v>0</v>
      </c>
      <c r="G259" s="2">
        <f t="shared" si="0"/>
        <v>854321.71068000002</v>
      </c>
      <c r="H259" s="2">
        <f t="shared" si="1"/>
        <v>0.27000000001862645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383690</v>
      </c>
      <c r="D260" s="1">
        <f>'PR-RAS'!E264</f>
        <v>437325.62</v>
      </c>
      <c r="E260" s="1">
        <v>0</v>
      </c>
      <c r="F260" s="1">
        <v>0</v>
      </c>
      <c r="G260" s="2">
        <f t="shared" si="0"/>
        <v>325910.38115999999</v>
      </c>
      <c r="H260" s="2">
        <f t="shared" si="1"/>
        <v>0.38000000000465661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383690</v>
      </c>
      <c r="D261" s="1">
        <f>'PR-RAS'!E265</f>
        <v>437325.62</v>
      </c>
      <c r="E261" s="1">
        <v>0</v>
      </c>
      <c r="F261" s="1">
        <v>0</v>
      </c>
      <c r="G261" s="2">
        <f t="shared" si="0"/>
        <v>327168.72240000003</v>
      </c>
      <c r="H261" s="2">
        <f t="shared" si="1"/>
        <v>0.38000000000465661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107987</v>
      </c>
      <c r="D264" s="1">
        <f>'PR-RAS'!E268</f>
        <v>972498.11</v>
      </c>
      <c r="E264" s="1">
        <v>0</v>
      </c>
      <c r="F264" s="1">
        <v>0</v>
      </c>
      <c r="G264" s="2">
        <f t="shared" si="0"/>
        <v>539934.58686000004</v>
      </c>
      <c r="H264" s="2">
        <f t="shared" si="1"/>
        <v>0.10999999998603016</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107987</v>
      </c>
      <c r="D265" s="1">
        <f>'PR-RAS'!E269</f>
        <v>972498.11</v>
      </c>
      <c r="E265" s="1">
        <v>0</v>
      </c>
      <c r="F265" s="1">
        <v>0</v>
      </c>
      <c r="G265" s="2">
        <f t="shared" ref="G265:G521" si="8">(B265/1000)*(C265*1+D265*2)</f>
        <v>541987.57007999998</v>
      </c>
      <c r="H265" s="2">
        <f t="shared" ref="H265:H521" si="9">ABS(C265-ROUND(C265,0))+ABS(D265-ROUND(D265,0))</f>
        <v>0.10999999998603016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5079443</v>
      </c>
      <c r="D285" s="1">
        <f>'PR-RAS'!E289</f>
        <v>6559888.4800000004</v>
      </c>
      <c r="E285" s="1">
        <v>0</v>
      </c>
      <c r="F285" s="1">
        <v>0</v>
      </c>
      <c r="G285" s="2">
        <f t="shared" si="8"/>
        <v>5168578.4686399996</v>
      </c>
      <c r="H285" s="2">
        <f t="shared" si="9"/>
        <v>0.48000000044703484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5568511</v>
      </c>
      <c r="D286" s="1">
        <f>'PR-RAS'!E290</f>
        <v>1445628.419999999</v>
      </c>
      <c r="E286" s="1">
        <v>0</v>
      </c>
      <c r="F286" s="1">
        <v>0</v>
      </c>
      <c r="G286" s="2">
        <f t="shared" si="8"/>
        <v>2411033.8343999991</v>
      </c>
      <c r="H286" s="2">
        <f t="shared" si="9"/>
        <v>0.41999999899417162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1830729.23</v>
      </c>
      <c r="E288" s="1">
        <v>0</v>
      </c>
      <c r="F288" s="1">
        <v>0</v>
      </c>
      <c r="G288" s="2">
        <f t="shared" si="8"/>
        <v>1050838.5780199999</v>
      </c>
      <c r="H288" s="2">
        <f t="shared" si="9"/>
        <v>0.22999999998137355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472186</v>
      </c>
      <c r="D289" s="1">
        <f>'PR-RAS'!E293</f>
        <v>0</v>
      </c>
      <c r="E289" s="1">
        <v>0</v>
      </c>
      <c r="F289" s="1">
        <v>0</v>
      </c>
      <c r="G289" s="2">
        <f t="shared" si="8"/>
        <v>135989.568</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535290</v>
      </c>
      <c r="D290" s="1">
        <f>'PR-RAS'!E294</f>
        <v>418701.56</v>
      </c>
      <c r="E290" s="1">
        <v>0</v>
      </c>
      <c r="F290" s="1">
        <v>0</v>
      </c>
      <c r="G290" s="2">
        <f t="shared" si="8"/>
        <v>396708.31167999998</v>
      </c>
      <c r="H290" s="2">
        <f t="shared" si="9"/>
        <v>0.44000000000232831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4935362</v>
      </c>
      <c r="D345" s="1">
        <f>'PR-RAS'!E350</f>
        <v>2258166.84</v>
      </c>
      <c r="E345" s="1">
        <v>0</v>
      </c>
      <c r="F345" s="1">
        <v>0</v>
      </c>
      <c r="G345" s="2">
        <f t="shared" si="8"/>
        <v>3251383.3139199996</v>
      </c>
      <c r="H345" s="2">
        <f t="shared" si="9"/>
        <v>0.16000000014901161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278500</v>
      </c>
      <c r="D346" s="1">
        <f>'PR-RAS'!E351</f>
        <v>0</v>
      </c>
      <c r="E346" s="1">
        <v>0</v>
      </c>
      <c r="F346" s="1">
        <v>0</v>
      </c>
      <c r="G346" s="2">
        <f t="shared" si="8"/>
        <v>96082.499999999985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278500</v>
      </c>
      <c r="D351" s="1">
        <f>'PR-RAS'!E356</f>
        <v>0</v>
      </c>
      <c r="E351" s="1">
        <v>0</v>
      </c>
      <c r="F351" s="1">
        <v>0</v>
      </c>
      <c r="G351" s="2">
        <f t="shared" si="8"/>
        <v>97475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278500</v>
      </c>
      <c r="D357" s="1">
        <f>'PR-RAS'!E362</f>
        <v>0</v>
      </c>
      <c r="E357" s="1">
        <v>0</v>
      </c>
      <c r="F357" s="1">
        <v>0</v>
      </c>
      <c r="G357" s="2">
        <f t="shared" si="8"/>
        <v>99146</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4656862</v>
      </c>
      <c r="D358" s="1">
        <f>'PR-RAS'!E363</f>
        <v>2258166.84</v>
      </c>
      <c r="E358" s="1">
        <v>0</v>
      </c>
      <c r="F358" s="1">
        <v>0</v>
      </c>
      <c r="G358" s="2">
        <f t="shared" si="8"/>
        <v>3274830.8577599996</v>
      </c>
      <c r="H358" s="2">
        <f t="shared" si="9"/>
        <v>0.16000000014901161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3829763</v>
      </c>
      <c r="D359" s="1">
        <f>'PR-RAS'!E364</f>
        <v>1818368.94</v>
      </c>
      <c r="E359" s="1">
        <v>0</v>
      </c>
      <c r="F359" s="1">
        <v>0</v>
      </c>
      <c r="G359" s="2">
        <f t="shared" si="8"/>
        <v>2673007.3150399998</v>
      </c>
      <c r="H359" s="2">
        <f t="shared" si="9"/>
        <v>6.0000000055879354E-2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463645.07</v>
      </c>
      <c r="E361" s="1">
        <v>0</v>
      </c>
      <c r="F361" s="1">
        <v>0</v>
      </c>
      <c r="G361" s="2">
        <f t="shared" si="8"/>
        <v>333824.45039999997</v>
      </c>
      <c r="H361" s="2">
        <f t="shared" si="9"/>
        <v>7.0000000006984919E-2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581451</v>
      </c>
      <c r="D362" s="1">
        <f>'PR-RAS'!E367</f>
        <v>461592.38</v>
      </c>
      <c r="E362" s="1">
        <v>0</v>
      </c>
      <c r="F362" s="1">
        <v>0</v>
      </c>
      <c r="G362" s="2">
        <f t="shared" si="8"/>
        <v>543173.50936000003</v>
      </c>
      <c r="H362" s="2">
        <f t="shared" si="9"/>
        <v>0.38000000000465661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3248312</v>
      </c>
      <c r="D363" s="1">
        <f>'PR-RAS'!E368</f>
        <v>893131.49</v>
      </c>
      <c r="E363" s="1">
        <v>0</v>
      </c>
      <c r="F363" s="1">
        <v>0</v>
      </c>
      <c r="G363" s="2">
        <f t="shared" si="8"/>
        <v>1822516.1427600002</v>
      </c>
      <c r="H363" s="2">
        <f t="shared" si="9"/>
        <v>0.48999999999068677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508548</v>
      </c>
      <c r="D364" s="1">
        <f>'PR-RAS'!E369</f>
        <v>329797.90000000002</v>
      </c>
      <c r="E364" s="1">
        <v>0</v>
      </c>
      <c r="F364" s="1">
        <v>0</v>
      </c>
      <c r="G364" s="2">
        <f t="shared" si="8"/>
        <v>424036.19939999998</v>
      </c>
      <c r="H364" s="2">
        <f t="shared" si="9"/>
        <v>9.9999999976716936E-2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6312</v>
      </c>
      <c r="D365" s="1">
        <f>'PR-RAS'!E370</f>
        <v>93902.68</v>
      </c>
      <c r="E365" s="1">
        <v>0</v>
      </c>
      <c r="F365" s="1">
        <v>0</v>
      </c>
      <c r="G365" s="2">
        <f t="shared" si="8"/>
        <v>70658.719039999996</v>
      </c>
      <c r="H365" s="2">
        <f t="shared" si="9"/>
        <v>0.32000000000698492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294156</v>
      </c>
      <c r="D367" s="1">
        <f>'PR-RAS'!E372</f>
        <v>0</v>
      </c>
      <c r="E367" s="1">
        <v>0</v>
      </c>
      <c r="F367" s="1">
        <v>0</v>
      </c>
      <c r="G367" s="2">
        <f t="shared" si="8"/>
        <v>107661.09599999999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33332.800000000003</v>
      </c>
      <c r="E370" s="1">
        <v>0</v>
      </c>
      <c r="F370" s="1">
        <v>0</v>
      </c>
      <c r="G370" s="2">
        <f t="shared" si="8"/>
        <v>24599.606400000001</v>
      </c>
      <c r="H370" s="2">
        <f t="shared" si="9"/>
        <v>0.19999999999708962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208080</v>
      </c>
      <c r="D371" s="1">
        <f>'PR-RAS'!E376</f>
        <v>202562.42</v>
      </c>
      <c r="E371" s="1">
        <v>0</v>
      </c>
      <c r="F371" s="1">
        <v>0</v>
      </c>
      <c r="G371" s="2">
        <f t="shared" si="8"/>
        <v>226885.79080000002</v>
      </c>
      <c r="H371" s="2">
        <f t="shared" si="9"/>
        <v>0.42000000001280569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299351</v>
      </c>
      <c r="D373" s="1">
        <f>'PR-RAS'!E378</f>
        <v>0</v>
      </c>
      <c r="E373" s="1">
        <v>0</v>
      </c>
      <c r="F373" s="1">
        <v>0</v>
      </c>
      <c r="G373" s="2">
        <f t="shared" si="8"/>
        <v>111358.572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299351</v>
      </c>
      <c r="D374" s="1">
        <f>'PR-RAS'!E379</f>
        <v>0</v>
      </c>
      <c r="E374" s="1">
        <v>0</v>
      </c>
      <c r="F374" s="1">
        <v>0</v>
      </c>
      <c r="G374" s="2">
        <f t="shared" si="8"/>
        <v>111657.923</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19200</v>
      </c>
      <c r="D386" s="1">
        <f>'PR-RAS'!E391</f>
        <v>110000</v>
      </c>
      <c r="E386" s="1">
        <v>0</v>
      </c>
      <c r="F386" s="1">
        <v>0</v>
      </c>
      <c r="G386" s="2">
        <f t="shared" si="8"/>
        <v>92092</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19200</v>
      </c>
      <c r="D388" s="1">
        <f>'PR-RAS'!E393</f>
        <v>110000</v>
      </c>
      <c r="E388" s="1">
        <v>0</v>
      </c>
      <c r="F388" s="1">
        <v>0</v>
      </c>
      <c r="G388" s="2">
        <f t="shared" si="8"/>
        <v>92570.400000000009</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4935362</v>
      </c>
      <c r="D403" s="1">
        <f>'PR-RAS'!E408</f>
        <v>2258166.84</v>
      </c>
      <c r="E403" s="1">
        <v>0</v>
      </c>
      <c r="F403" s="1">
        <v>0</v>
      </c>
      <c r="G403" s="2">
        <f t="shared" si="8"/>
        <v>3799581.6633600001</v>
      </c>
      <c r="H403" s="2">
        <f t="shared" si="9"/>
        <v>0.16000000014901161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1475140.84</v>
      </c>
      <c r="E405" s="1">
        <v>0</v>
      </c>
      <c r="F405" s="1">
        <v>0</v>
      </c>
      <c r="G405" s="2">
        <f t="shared" si="8"/>
        <v>1191913.7987200001</v>
      </c>
      <c r="H405" s="2">
        <f t="shared" si="9"/>
        <v>0.15999999991618097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10647954</v>
      </c>
      <c r="D407" s="1">
        <f>'PR-RAS'!E412</f>
        <v>8005516.8999999994</v>
      </c>
      <c r="E407" s="1">
        <v>0</v>
      </c>
      <c r="F407" s="1">
        <v>0</v>
      </c>
      <c r="G407" s="2">
        <f t="shared" si="8"/>
        <v>10823549.046799999</v>
      </c>
      <c r="H407" s="2">
        <f t="shared" si="9"/>
        <v>0.10000000055879354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10014805</v>
      </c>
      <c r="D408" s="1">
        <f>'PR-RAS'!E413</f>
        <v>8818055.3200000003</v>
      </c>
      <c r="E408" s="1">
        <v>0</v>
      </c>
      <c r="F408" s="1">
        <v>0</v>
      </c>
      <c r="G408" s="2">
        <f t="shared" si="8"/>
        <v>11253922.665479999</v>
      </c>
      <c r="H408" s="2">
        <f t="shared" si="9"/>
        <v>0.32000000029802322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633149</v>
      </c>
      <c r="D409" s="1">
        <f>'PR-RAS'!E414</f>
        <v>0</v>
      </c>
      <c r="E409" s="1">
        <v>0</v>
      </c>
      <c r="F409" s="1">
        <v>0</v>
      </c>
      <c r="G409" s="2">
        <f t="shared" si="8"/>
        <v>258324.79199999999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812538.42000000086</v>
      </c>
      <c r="E410" s="1">
        <v>0</v>
      </c>
      <c r="F410" s="1">
        <v>0</v>
      </c>
      <c r="G410" s="2">
        <f t="shared" si="8"/>
        <v>664656.42756000068</v>
      </c>
      <c r="H410" s="2">
        <f t="shared" si="9"/>
        <v>0.42000000085681677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355588.3899999999</v>
      </c>
      <c r="E411" s="1">
        <v>0</v>
      </c>
      <c r="F411" s="1">
        <v>0</v>
      </c>
      <c r="G411" s="2">
        <f t="shared" si="8"/>
        <v>291582.47979999991</v>
      </c>
      <c r="H411" s="2">
        <f t="shared" si="9"/>
        <v>0.38999999989755452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472186</v>
      </c>
      <c r="D412" s="1">
        <f>'PR-RAS'!E417</f>
        <v>0</v>
      </c>
      <c r="E412" s="1">
        <v>0</v>
      </c>
      <c r="F412" s="1">
        <v>0</v>
      </c>
      <c r="G412" s="2">
        <f t="shared" si="8"/>
        <v>194068.446</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535290</v>
      </c>
      <c r="D413" s="1">
        <f>'PR-RAS'!E418</f>
        <v>418701.56</v>
      </c>
      <c r="E413" s="1">
        <v>0</v>
      </c>
      <c r="F413" s="1">
        <v>0</v>
      </c>
      <c r="G413" s="2">
        <f t="shared" si="8"/>
        <v>565549.56544000003</v>
      </c>
      <c r="H413" s="2">
        <f t="shared" si="9"/>
        <v>0.44000000000232831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2410893</v>
      </c>
      <c r="D414" s="1">
        <f>'PR-RAS'!E420</f>
        <v>1566032.41</v>
      </c>
      <c r="E414" s="1">
        <v>0</v>
      </c>
      <c r="F414" s="1">
        <v>0</v>
      </c>
      <c r="G414" s="2">
        <f t="shared" si="8"/>
        <v>2289241.5796599998</v>
      </c>
      <c r="H414" s="2">
        <f t="shared" si="9"/>
        <v>0.40999999991618097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2410893</v>
      </c>
      <c r="D478" s="1">
        <f>'PR-RAS'!E484</f>
        <v>1566032.41</v>
      </c>
      <c r="E478" s="1">
        <v>0</v>
      </c>
      <c r="F478" s="1">
        <v>0</v>
      </c>
      <c r="G478" s="2">
        <f t="shared" si="8"/>
        <v>2643990.88014</v>
      </c>
      <c r="H478" s="2">
        <f t="shared" si="9"/>
        <v>0.40999999991618097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2300000</v>
      </c>
      <c r="D489" s="1">
        <f>'PR-RAS'!E495</f>
        <v>1500000</v>
      </c>
      <c r="E489" s="1">
        <v>0</v>
      </c>
      <c r="F489" s="1">
        <v>0</v>
      </c>
      <c r="G489" s="2">
        <f t="shared" si="8"/>
        <v>2586400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2300000</v>
      </c>
      <c r="D490" s="1">
        <f>'PR-RAS'!E496</f>
        <v>1500000</v>
      </c>
      <c r="E490" s="1">
        <v>0</v>
      </c>
      <c r="F490" s="1">
        <v>0</v>
      </c>
      <c r="G490" s="2">
        <f t="shared" si="8"/>
        <v>2591700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110893</v>
      </c>
      <c r="D501" s="1">
        <f>'PR-RAS'!E507</f>
        <v>66032.41</v>
      </c>
      <c r="E501" s="1">
        <v>0</v>
      </c>
      <c r="F501" s="1">
        <v>0</v>
      </c>
      <c r="G501" s="2">
        <f t="shared" si="8"/>
        <v>121478.91</v>
      </c>
      <c r="H501" s="2">
        <f t="shared" si="9"/>
        <v>0.41000000000349246</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110893</v>
      </c>
      <c r="D502" s="1">
        <f>'PR-RAS'!E508</f>
        <v>66032.41</v>
      </c>
      <c r="E502" s="1">
        <v>0</v>
      </c>
      <c r="F502" s="1">
        <v>0</v>
      </c>
      <c r="G502" s="2">
        <f t="shared" si="8"/>
        <v>121721.86782</v>
      </c>
      <c r="H502" s="2">
        <f t="shared" si="9"/>
        <v>0.41000000000349246</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3700000</v>
      </c>
      <c r="D522" s="1">
        <f>'PR-RAS'!E528</f>
        <v>1010893.12</v>
      </c>
      <c r="E522" s="1">
        <v>0</v>
      </c>
      <c r="F522" s="1">
        <v>0</v>
      </c>
      <c r="G522" s="2">
        <f t="shared" ref="G522:G809" si="10">(B522/1000)*(C522*1+D522*2)</f>
        <v>2981050.6310400004</v>
      </c>
      <c r="H522" s="2">
        <f t="shared" ref="H522:H809" si="11">ABS(C522-ROUND(C522,0))+ABS(D522-ROUND(D522,0))</f>
        <v>0.11999999999534339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3700000</v>
      </c>
      <c r="D587" s="1">
        <f>'PR-RAS'!E593</f>
        <v>1010893.12</v>
      </c>
      <c r="E587" s="1">
        <v>0</v>
      </c>
      <c r="F587" s="1">
        <v>0</v>
      </c>
      <c r="G587" s="2">
        <f t="shared" si="10"/>
        <v>3352966.7366399998</v>
      </c>
      <c r="H587" s="2">
        <f t="shared" si="11"/>
        <v>0.11999999999534339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3700000</v>
      </c>
      <c r="D599" s="1">
        <f>'PR-RAS'!E605</f>
        <v>900000</v>
      </c>
      <c r="E599" s="1">
        <v>0</v>
      </c>
      <c r="F599" s="1">
        <v>0</v>
      </c>
      <c r="G599" s="2">
        <f t="shared" si="10"/>
        <v>3289000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3700000</v>
      </c>
      <c r="D600" s="1">
        <f>'PR-RAS'!E606</f>
        <v>900000</v>
      </c>
      <c r="E600" s="1">
        <v>0</v>
      </c>
      <c r="F600" s="1">
        <v>0</v>
      </c>
      <c r="G600" s="2">
        <f t="shared" si="10"/>
        <v>3294500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110893.12</v>
      </c>
      <c r="E611" s="1">
        <v>0</v>
      </c>
      <c r="F611" s="1">
        <v>0</v>
      </c>
      <c r="G611" s="2">
        <f t="shared" si="10"/>
        <v>135289.60639999999</v>
      </c>
      <c r="H611" s="2">
        <f t="shared" si="11"/>
        <v>0.11999999999534339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110893.12</v>
      </c>
      <c r="E612" s="1">
        <v>0</v>
      </c>
      <c r="F612" s="1">
        <v>0</v>
      </c>
      <c r="G612" s="2">
        <f t="shared" si="10"/>
        <v>135511.39264000001</v>
      </c>
      <c r="H612" s="2">
        <f t="shared" si="11"/>
        <v>0.11999999999534339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555139.28999999992</v>
      </c>
      <c r="E629" s="1">
        <v>0</v>
      </c>
      <c r="F629" s="1">
        <v>0</v>
      </c>
      <c r="G629" s="2">
        <f t="shared" si="10"/>
        <v>697254.94823999994</v>
      </c>
      <c r="H629" s="2">
        <f t="shared" si="11"/>
        <v>0.28999999992083758</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1289107</v>
      </c>
      <c r="D630" s="1">
        <f>'PR-RAS'!E636</f>
        <v>0</v>
      </c>
      <c r="E630" s="1">
        <v>0</v>
      </c>
      <c r="F630" s="1">
        <v>0</v>
      </c>
      <c r="G630" s="2">
        <f t="shared" si="10"/>
        <v>810848.30299999996</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1289106.8799999999</v>
      </c>
      <c r="E632" s="1">
        <v>0</v>
      </c>
      <c r="F632" s="1">
        <v>0</v>
      </c>
      <c r="G632" s="2">
        <f t="shared" si="10"/>
        <v>1626852.8825599998</v>
      </c>
      <c r="H632" s="2">
        <f t="shared" si="11"/>
        <v>0.12000000011175871</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13058847</v>
      </c>
      <c r="D633" s="1">
        <f>'PR-RAS'!E639</f>
        <v>9571549.3099999987</v>
      </c>
      <c r="E633" s="1">
        <v>0</v>
      </c>
      <c r="F633" s="1">
        <v>0</v>
      </c>
      <c r="G633" s="2">
        <f t="shared" si="10"/>
        <v>20351629.631839998</v>
      </c>
      <c r="H633" s="2">
        <f t="shared" si="11"/>
        <v>0.30999999865889549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13714805</v>
      </c>
      <c r="D634" s="1">
        <f>'PR-RAS'!E640</f>
        <v>9828948.4399999995</v>
      </c>
      <c r="E634" s="1">
        <v>0</v>
      </c>
      <c r="F634" s="1">
        <v>0</v>
      </c>
      <c r="G634" s="2">
        <f t="shared" si="10"/>
        <v>21124920.290040001</v>
      </c>
      <c r="H634" s="2">
        <f t="shared" si="11"/>
        <v>0.43999999947845936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655958</v>
      </c>
      <c r="D636" s="1">
        <f>'PR-RAS'!E642</f>
        <v>257399.13000000082</v>
      </c>
      <c r="E636" s="1">
        <v>0</v>
      </c>
      <c r="F636" s="1">
        <v>0</v>
      </c>
      <c r="G636" s="2">
        <f t="shared" si="10"/>
        <v>743430.22510000109</v>
      </c>
      <c r="H636" s="2">
        <f t="shared" si="11"/>
        <v>0.13000000081956387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472186</v>
      </c>
      <c r="D638" s="1">
        <f>'PR-RAS'!E644</f>
        <v>933518.49</v>
      </c>
      <c r="E638" s="1">
        <v>0</v>
      </c>
      <c r="F638" s="1">
        <v>0</v>
      </c>
      <c r="G638" s="2">
        <f t="shared" si="10"/>
        <v>1490085.0382600001</v>
      </c>
      <c r="H638" s="2">
        <f t="shared" si="11"/>
        <v>0.48999999999068677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1128144</v>
      </c>
      <c r="D640" s="1">
        <f>'PR-RAS'!E646</f>
        <v>1190917.6200000008</v>
      </c>
      <c r="E640" s="1">
        <v>0</v>
      </c>
      <c r="F640" s="1">
        <v>0</v>
      </c>
      <c r="G640" s="2">
        <f t="shared" si="10"/>
        <v>2242876.734360001</v>
      </c>
      <c r="H640" s="2">
        <f t="shared" si="11"/>
        <v>0.37999999918974936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342655</v>
      </c>
      <c r="D642" s="1">
        <f>'PR-RAS'!E649</f>
        <v>106067.08</v>
      </c>
      <c r="E642" s="1">
        <v>0</v>
      </c>
      <c r="F642" s="1">
        <v>0</v>
      </c>
      <c r="G642" s="2">
        <f t="shared" si="10"/>
        <v>355619.85156000004</v>
      </c>
      <c r="H642" s="2">
        <f t="shared" si="11"/>
        <v>8.000000000174623E-2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16261038</v>
      </c>
      <c r="D643" s="1">
        <f>'PR-RAS'!E650</f>
        <v>9340326.3699999992</v>
      </c>
      <c r="E643" s="1">
        <v>0</v>
      </c>
      <c r="F643" s="1">
        <v>0</v>
      </c>
      <c r="G643" s="2">
        <f t="shared" si="10"/>
        <v>22432565.455079999</v>
      </c>
      <c r="H643" s="2">
        <f t="shared" si="11"/>
        <v>0.36999999918043613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16497626</v>
      </c>
      <c r="D644" s="1">
        <f>'PR-RAS'!E651</f>
        <v>9238537.5299999993</v>
      </c>
      <c r="E644" s="1">
        <v>0</v>
      </c>
      <c r="F644" s="1">
        <v>0</v>
      </c>
      <c r="G644" s="2">
        <f t="shared" si="10"/>
        <v>22488732.781580001</v>
      </c>
      <c r="H644" s="2">
        <f t="shared" si="11"/>
        <v>0.47000000067055225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106067</v>
      </c>
      <c r="D645" s="1">
        <f>'PR-RAS'!E652</f>
        <v>207855.91999999993</v>
      </c>
      <c r="E645" s="1">
        <v>0</v>
      </c>
      <c r="F645" s="1">
        <v>0</v>
      </c>
      <c r="G645" s="2">
        <f t="shared" si="10"/>
        <v>336025.5729599999</v>
      </c>
      <c r="H645" s="2">
        <f t="shared" si="11"/>
        <v>8.0000000074505806E-2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22</v>
      </c>
      <c r="D646" s="1">
        <f>'PR-RAS'!E653</f>
        <v>5</v>
      </c>
      <c r="E646" s="1">
        <v>0</v>
      </c>
      <c r="F646" s="1">
        <v>0</v>
      </c>
      <c r="G646" s="2">
        <f t="shared" si="10"/>
        <v>20.64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11</v>
      </c>
      <c r="E647" s="1">
        <v>0</v>
      </c>
      <c r="F647" s="1">
        <v>0</v>
      </c>
      <c r="G647" s="2">
        <f t="shared" si="10"/>
        <v>14.212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22</v>
      </c>
      <c r="D648" s="1">
        <f>'PR-RAS'!E655</f>
        <v>5</v>
      </c>
      <c r="E648" s="1">
        <v>0</v>
      </c>
      <c r="F648" s="1">
        <v>0</v>
      </c>
      <c r="G648" s="2">
        <f t="shared" si="10"/>
        <v>20.704000000000001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11</v>
      </c>
      <c r="E649" s="1">
        <v>0</v>
      </c>
      <c r="F649" s="1">
        <v>0</v>
      </c>
      <c r="G649" s="2">
        <f t="shared" si="10"/>
        <v>14.256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352</v>
      </c>
      <c r="D653" s="1">
        <f>'PR-RAS'!E660</f>
        <v>0</v>
      </c>
      <c r="E653" s="1">
        <v>0</v>
      </c>
      <c r="F653" s="1">
        <v>0</v>
      </c>
      <c r="G653" s="2">
        <f t="shared" si="10"/>
        <v>229.50400000000002</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2388141</v>
      </c>
      <c r="D654" s="1">
        <f>'PR-RAS'!E661</f>
        <v>2356217.1</v>
      </c>
      <c r="E654" s="1">
        <v>0</v>
      </c>
      <c r="F654" s="1">
        <v>0</v>
      </c>
      <c r="G654" s="2">
        <f t="shared" si="10"/>
        <v>4636675.6056000004</v>
      </c>
      <c r="H654" s="2">
        <f t="shared" si="11"/>
        <v>0.10000000009313226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29069</v>
      </c>
      <c r="D655" s="1">
        <f>'PR-RAS'!E662</f>
        <v>0</v>
      </c>
      <c r="E655" s="1">
        <v>0</v>
      </c>
      <c r="F655" s="1">
        <v>0</v>
      </c>
      <c r="G655" s="2">
        <f t="shared" si="10"/>
        <v>19011.126</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1661366</v>
      </c>
      <c r="D658" s="1">
        <f>'PR-RAS'!E665</f>
        <v>193179</v>
      </c>
      <c r="E658" s="1">
        <v>0</v>
      </c>
      <c r="F658" s="1">
        <v>0</v>
      </c>
      <c r="G658" s="2">
        <f t="shared" si="10"/>
        <v>1345354.6680000001</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700000</v>
      </c>
      <c r="D659" s="1">
        <f>'PR-RAS'!E666</f>
        <v>0</v>
      </c>
      <c r="E659" s="1">
        <v>0</v>
      </c>
      <c r="F659" s="1">
        <v>0</v>
      </c>
      <c r="G659" s="2">
        <f t="shared" si="10"/>
        <v>460600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148538</v>
      </c>
      <c r="D662" s="1">
        <f>'PR-RAS'!E669</f>
        <v>63279.55</v>
      </c>
      <c r="E662" s="1">
        <v>0</v>
      </c>
      <c r="F662" s="1">
        <v>0</v>
      </c>
      <c r="G662" s="2">
        <f t="shared" si="10"/>
        <v>181839.18309999999</v>
      </c>
      <c r="H662" s="2">
        <f t="shared" si="11"/>
        <v>0.44999999999708962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140000</v>
      </c>
      <c r="E668" s="1">
        <v>0</v>
      </c>
      <c r="F668" s="1">
        <v>0</v>
      </c>
      <c r="G668" s="2">
        <f t="shared" si="10"/>
        <v>186760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2169091</v>
      </c>
      <c r="D687" s="1">
        <f>'PR-RAS'!E694</f>
        <v>880953.42</v>
      </c>
      <c r="E687" s="1">
        <v>0</v>
      </c>
      <c r="F687" s="1">
        <v>0</v>
      </c>
      <c r="G687" s="2">
        <f t="shared" si="10"/>
        <v>2696664.5182400001</v>
      </c>
      <c r="H687" s="2">
        <f t="shared" si="11"/>
        <v>0.42000000004190952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1571043</v>
      </c>
      <c r="D691" s="1">
        <f>'PR-RAS'!E698</f>
        <v>1399775.61</v>
      </c>
      <c r="E691" s="1">
        <v>0</v>
      </c>
      <c r="F691" s="1">
        <v>0</v>
      </c>
      <c r="G691" s="2">
        <f t="shared" si="10"/>
        <v>3015710.0118000004</v>
      </c>
      <c r="H691" s="2">
        <f t="shared" si="11"/>
        <v>0.38999999989755452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280531.03000000003</v>
      </c>
      <c r="E703" s="1">
        <v>0</v>
      </c>
      <c r="F703" s="1">
        <v>0</v>
      </c>
      <c r="G703" s="2">
        <f t="shared" si="10"/>
        <v>393865.56612000003</v>
      </c>
      <c r="H703" s="2">
        <f t="shared" si="11"/>
        <v>3.0000000027939677E-2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56960.55</v>
      </c>
      <c r="E711" s="1">
        <v>0</v>
      </c>
      <c r="F711" s="1">
        <v>0</v>
      </c>
      <c r="G711" s="2">
        <f t="shared" si="10"/>
        <v>80883.981</v>
      </c>
      <c r="H711" s="2">
        <f t="shared" si="11"/>
        <v>0.44999999999708962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4180</v>
      </c>
      <c r="E713" s="1">
        <v>0</v>
      </c>
      <c r="F713" s="1">
        <v>0</v>
      </c>
      <c r="G713" s="2">
        <f t="shared" si="10"/>
        <v>5952.32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40435</v>
      </c>
      <c r="D714" s="1">
        <f>'PR-RAS'!E721</f>
        <v>40345.839999999997</v>
      </c>
      <c r="E714" s="1">
        <v>0</v>
      </c>
      <c r="F714" s="1">
        <v>0</v>
      </c>
      <c r="G714" s="2">
        <f t="shared" si="10"/>
        <v>86363.322839999993</v>
      </c>
      <c r="H714" s="2">
        <f t="shared" si="11"/>
        <v>0.16000000000349246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57762</v>
      </c>
      <c r="D715" s="1">
        <f>'PR-RAS'!E722</f>
        <v>57197.77</v>
      </c>
      <c r="E715" s="1">
        <v>0</v>
      </c>
      <c r="F715" s="1">
        <v>0</v>
      </c>
      <c r="G715" s="2">
        <f t="shared" si="10"/>
        <v>122920.48355999998</v>
      </c>
      <c r="H715" s="2">
        <f t="shared" si="11"/>
        <v>0.23000000000320142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1289</v>
      </c>
      <c r="D718" s="1">
        <f>'PR-RAS'!E725</f>
        <v>26667.03</v>
      </c>
      <c r="E718" s="1">
        <v>0</v>
      </c>
      <c r="F718" s="1">
        <v>0</v>
      </c>
      <c r="G718" s="2">
        <f t="shared" si="10"/>
        <v>39164.734019999996</v>
      </c>
      <c r="H718" s="2">
        <f t="shared" si="11"/>
        <v>2.9999999998835847E-2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2334</v>
      </c>
      <c r="D719" s="1">
        <f>'PR-RAS'!E726</f>
        <v>2027.9</v>
      </c>
      <c r="E719" s="1">
        <v>0</v>
      </c>
      <c r="F719" s="1">
        <v>0</v>
      </c>
      <c r="G719" s="2">
        <f t="shared" si="10"/>
        <v>4587.8764000000001</v>
      </c>
      <c r="H719" s="2">
        <f t="shared" si="11"/>
        <v>9.9999999999909051E-2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43766</v>
      </c>
      <c r="D735" s="1">
        <f>'PR-RAS'!E742</f>
        <v>2863.95</v>
      </c>
      <c r="E735" s="1">
        <v>0</v>
      </c>
      <c r="F735" s="1">
        <v>0</v>
      </c>
      <c r="G735" s="2">
        <f t="shared" si="10"/>
        <v>36328.522600000004</v>
      </c>
      <c r="H735" s="2">
        <f t="shared" si="11"/>
        <v>5.0000000000181899E-2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20000</v>
      </c>
      <c r="D753" s="1">
        <f>'PR-RAS'!E760</f>
        <v>0</v>
      </c>
      <c r="E753" s="1">
        <v>0</v>
      </c>
      <c r="F753" s="1">
        <v>0</v>
      </c>
      <c r="G753" s="2">
        <f t="shared" si="10"/>
        <v>15040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167825</v>
      </c>
      <c r="D809" s="1">
        <f>'PR-RAS'!E816</f>
        <v>177299.89</v>
      </c>
      <c r="E809" s="1">
        <v>0</v>
      </c>
      <c r="F809" s="1">
        <v>0</v>
      </c>
      <c r="G809" s="2">
        <f t="shared" si="10"/>
        <v>422119.22224000003</v>
      </c>
      <c r="H809" s="2">
        <f t="shared" si="11"/>
        <v>0.10999999998603016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63000</v>
      </c>
      <c r="D812" s="1">
        <f>'PR-RAS'!E819</f>
        <v>56000</v>
      </c>
      <c r="E812" s="1">
        <v>0</v>
      </c>
      <c r="F812" s="1">
        <v>0</v>
      </c>
      <c r="G812" s="2">
        <f t="shared" si="18"/>
        <v>141925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14000</v>
      </c>
      <c r="D814" s="1">
        <f>'PR-RAS'!E821</f>
        <v>45500</v>
      </c>
      <c r="E814" s="1">
        <v>0</v>
      </c>
      <c r="F814" s="1">
        <v>0</v>
      </c>
      <c r="G814" s="2">
        <f t="shared" si="18"/>
        <v>85365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133629</v>
      </c>
      <c r="D815" s="1">
        <f>'PR-RAS'!E822</f>
        <v>72500.289999999994</v>
      </c>
      <c r="E815" s="1">
        <v>0</v>
      </c>
      <c r="F815" s="1">
        <v>0</v>
      </c>
      <c r="G815" s="2">
        <f t="shared" si="18"/>
        <v>226804.47811999996</v>
      </c>
      <c r="H815" s="2">
        <f t="shared" si="19"/>
        <v>0.28999999999359716</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10000</v>
      </c>
      <c r="D816" s="1">
        <f>'PR-RAS'!E823</f>
        <v>0</v>
      </c>
      <c r="E816" s="1">
        <v>0</v>
      </c>
      <c r="F816" s="1">
        <v>0</v>
      </c>
      <c r="G816" s="2">
        <f t="shared" si="18"/>
        <v>8149.9999999999991</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108709</v>
      </c>
      <c r="D817" s="1">
        <f>'PR-RAS'!E824</f>
        <v>128288.51</v>
      </c>
      <c r="E817" s="1">
        <v>0</v>
      </c>
      <c r="F817" s="1">
        <v>0</v>
      </c>
      <c r="G817" s="2">
        <f t="shared" si="18"/>
        <v>298073.39231999998</v>
      </c>
      <c r="H817" s="2">
        <f t="shared" si="19"/>
        <v>0.49000000000523869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15000</v>
      </c>
      <c r="D820" s="1">
        <f>'PR-RAS'!E827</f>
        <v>24808.01</v>
      </c>
      <c r="E820" s="1">
        <v>0</v>
      </c>
      <c r="F820" s="1">
        <v>0</v>
      </c>
      <c r="G820" s="2">
        <f t="shared" si="18"/>
        <v>52920.520379999994</v>
      </c>
      <c r="H820" s="2">
        <f t="shared" si="19"/>
        <v>9.9999999983992893E-3</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22000</v>
      </c>
      <c r="E822" s="1">
        <v>0</v>
      </c>
      <c r="F822" s="1">
        <v>0</v>
      </c>
      <c r="G822" s="2">
        <f t="shared" si="18"/>
        <v>36124</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2300000</v>
      </c>
      <c r="D878" s="1">
        <f>'PR-RAS'!E885</f>
        <v>1500000</v>
      </c>
      <c r="E878" s="1">
        <v>0</v>
      </c>
      <c r="F878" s="1">
        <v>0</v>
      </c>
      <c r="G878" s="2">
        <f t="shared" si="18"/>
        <v>4648100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110893</v>
      </c>
      <c r="D893" s="1">
        <f>'PR-RAS'!E900</f>
        <v>66032.41</v>
      </c>
      <c r="E893" s="1">
        <v>0</v>
      </c>
      <c r="F893" s="1">
        <v>0</v>
      </c>
      <c r="G893" s="2">
        <f t="shared" si="18"/>
        <v>216718.37544</v>
      </c>
      <c r="H893" s="2">
        <f t="shared" si="19"/>
        <v>0.41000000000349246</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3700000</v>
      </c>
      <c r="D946" s="1">
        <f>'PR-RAS'!E953</f>
        <v>900000</v>
      </c>
      <c r="E946" s="1">
        <v>0</v>
      </c>
      <c r="F946" s="1">
        <v>0</v>
      </c>
      <c r="G946" s="2">
        <f t="shared" si="18"/>
        <v>5197500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110893.12</v>
      </c>
      <c r="E961" s="1">
        <v>0</v>
      </c>
      <c r="F961" s="1">
        <v>0</v>
      </c>
      <c r="G961" s="2">
        <f t="shared" si="18"/>
        <v>212914.79039999997</v>
      </c>
      <c r="H961" s="2">
        <f t="shared" si="19"/>
        <v>0.11999999999534339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32802769</v>
      </c>
      <c r="D984" s="6">
        <f>BILANCA!E6</f>
        <v>33448262.299999997</v>
      </c>
      <c r="E984" s="6">
        <v>0</v>
      </c>
      <c r="F984" s="6">
        <v>0</v>
      </c>
      <c r="G984" s="7">
        <f t="shared" ref="G984:G1241" si="22">B984/1000*C984+B984/500*D984</f>
        <v>99699.29359999999</v>
      </c>
      <c r="H984" s="7">
        <f t="shared" si="19"/>
        <v>0.29999999701976776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32151693</v>
      </c>
      <c r="D985" s="1">
        <f>BILANCA!E7</f>
        <v>32820680.289999995</v>
      </c>
      <c r="E985" s="1">
        <v>0</v>
      </c>
      <c r="F985" s="1">
        <v>0</v>
      </c>
      <c r="G985" s="2">
        <f t="shared" si="22"/>
        <v>195586.10715999999</v>
      </c>
      <c r="H985" s="2">
        <f t="shared" si="19"/>
        <v>0.28999999538064003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1881977</v>
      </c>
      <c r="D986" s="1">
        <f>BILANCA!E8</f>
        <v>1805416.7200000002</v>
      </c>
      <c r="E986" s="1">
        <v>0</v>
      </c>
      <c r="F986" s="1">
        <v>0</v>
      </c>
      <c r="G986" s="2">
        <f t="shared" si="22"/>
        <v>16478.431320000003</v>
      </c>
      <c r="H986" s="2">
        <f t="shared" si="19"/>
        <v>0.27999999979510903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354987</v>
      </c>
      <c r="D987" s="1">
        <f>BILANCA!E9</f>
        <v>354987.49</v>
      </c>
      <c r="E987" s="1">
        <v>0</v>
      </c>
      <c r="F987" s="1">
        <v>0</v>
      </c>
      <c r="G987" s="2">
        <f t="shared" si="22"/>
        <v>4259.8479200000002</v>
      </c>
      <c r="H987" s="2">
        <f t="shared" si="19"/>
        <v>0.48999999999068677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1589842</v>
      </c>
      <c r="D988" s="1">
        <f>BILANCA!E10</f>
        <v>1589842.1</v>
      </c>
      <c r="E988" s="1">
        <v>0</v>
      </c>
      <c r="F988" s="1">
        <v>0</v>
      </c>
      <c r="G988" s="2">
        <f t="shared" si="22"/>
        <v>23847.631000000001</v>
      </c>
      <c r="H988" s="2">
        <f t="shared" si="19"/>
        <v>0.10000000009313226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62852</v>
      </c>
      <c r="D989" s="1">
        <f>BILANCA!E11</f>
        <v>139412.87</v>
      </c>
      <c r="E989" s="1">
        <v>0</v>
      </c>
      <c r="F989" s="1">
        <v>0</v>
      </c>
      <c r="G989" s="2">
        <f t="shared" si="22"/>
        <v>2050.0664400000001</v>
      </c>
      <c r="H989" s="2">
        <f t="shared" si="19"/>
        <v>0.13000000000465661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30269716</v>
      </c>
      <c r="D990" s="1">
        <f>BILANCA!E12</f>
        <v>30448121.049999997</v>
      </c>
      <c r="E990" s="1">
        <v>0</v>
      </c>
      <c r="F990" s="1">
        <v>0</v>
      </c>
      <c r="G990" s="2">
        <f t="shared" si="22"/>
        <v>638161.70669999998</v>
      </c>
      <c r="H990" s="2">
        <f t="shared" si="19"/>
        <v>4.9999997019767761E-2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28008998</v>
      </c>
      <c r="D991" s="1">
        <f>BILANCA!E13</f>
        <v>27867233.879999999</v>
      </c>
      <c r="E991" s="1">
        <v>0</v>
      </c>
      <c r="F991" s="1">
        <v>0</v>
      </c>
      <c r="G991" s="2">
        <f t="shared" si="22"/>
        <v>669947.72607999993</v>
      </c>
      <c r="H991" s="2">
        <f t="shared" si="19"/>
        <v>0.12000000104308128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3739081</v>
      </c>
      <c r="D994" s="1">
        <f>BILANCA!E16</f>
        <v>4097175.54</v>
      </c>
      <c r="E994" s="1">
        <v>0</v>
      </c>
      <c r="F994" s="1">
        <v>0</v>
      </c>
      <c r="G994" s="2">
        <f t="shared" si="22"/>
        <v>131267.75287999999</v>
      </c>
      <c r="H994" s="2">
        <f t="shared" si="19"/>
        <v>0.4599999999627471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26160818</v>
      </c>
      <c r="D995" s="1">
        <f>BILANCA!E17</f>
        <v>26649969.75</v>
      </c>
      <c r="E995" s="1">
        <v>0</v>
      </c>
      <c r="F995" s="1">
        <v>0</v>
      </c>
      <c r="G995" s="2">
        <f t="shared" si="22"/>
        <v>953529.09</v>
      </c>
      <c r="H995" s="2">
        <f t="shared" si="19"/>
        <v>0.25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1890901</v>
      </c>
      <c r="D996" s="1">
        <f>BILANCA!E18</f>
        <v>2879911.41</v>
      </c>
      <c r="E996" s="1">
        <v>0</v>
      </c>
      <c r="F996" s="1">
        <v>0</v>
      </c>
      <c r="G996" s="2">
        <f t="shared" si="22"/>
        <v>99459.409660000005</v>
      </c>
      <c r="H996" s="2">
        <f t="shared" si="19"/>
        <v>0.41000000014901161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873713</v>
      </c>
      <c r="D997" s="1">
        <f>BILANCA!E19</f>
        <v>1222867.4900000002</v>
      </c>
      <c r="E997" s="1">
        <v>0</v>
      </c>
      <c r="F997" s="1">
        <v>0</v>
      </c>
      <c r="G997" s="2">
        <f t="shared" si="22"/>
        <v>46472.271720000004</v>
      </c>
      <c r="H997" s="2">
        <f t="shared" si="19"/>
        <v>0.49000000022351742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176851</v>
      </c>
      <c r="D998" s="1">
        <f>BILANCA!E20</f>
        <v>333546.92</v>
      </c>
      <c r="E998" s="1">
        <v>0</v>
      </c>
      <c r="F998" s="1">
        <v>0</v>
      </c>
      <c r="G998" s="2">
        <f t="shared" si="22"/>
        <v>12659.172599999998</v>
      </c>
      <c r="H998" s="2">
        <f t="shared" si="19"/>
        <v>8.0000000016298145E-2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27092</v>
      </c>
      <c r="D999" s="1">
        <f>BILANCA!E21</f>
        <v>27091.5</v>
      </c>
      <c r="E999" s="1">
        <v>0</v>
      </c>
      <c r="F999" s="1">
        <v>0</v>
      </c>
      <c r="G999" s="2">
        <f t="shared" si="22"/>
        <v>1300.4000000000001</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1047111</v>
      </c>
      <c r="D1000" s="1">
        <f>BILANCA!E22</f>
        <v>1047110.91</v>
      </c>
      <c r="E1000" s="1">
        <v>0</v>
      </c>
      <c r="F1000" s="1">
        <v>0</v>
      </c>
      <c r="G1000" s="2">
        <f t="shared" si="22"/>
        <v>53402.657940000005</v>
      </c>
      <c r="H1000" s="2">
        <f t="shared" si="19"/>
        <v>8.999999996740371E-2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33332.800000000003</v>
      </c>
      <c r="E1003" s="1">
        <v>0</v>
      </c>
      <c r="F1003" s="1">
        <v>0</v>
      </c>
      <c r="G1003" s="2">
        <f t="shared" si="22"/>
        <v>1333.3120000000001</v>
      </c>
      <c r="H1003" s="2">
        <f t="shared" si="19"/>
        <v>0.19999999999708962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596440</v>
      </c>
      <c r="D1004" s="1">
        <f>BILANCA!E26</f>
        <v>1057409.07</v>
      </c>
      <c r="E1004" s="1">
        <v>0</v>
      </c>
      <c r="F1004" s="1">
        <v>0</v>
      </c>
      <c r="G1004" s="2">
        <f t="shared" si="22"/>
        <v>56936.420940000011</v>
      </c>
      <c r="H1004" s="2">
        <f t="shared" si="19"/>
        <v>7.000000006519258E-2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973781</v>
      </c>
      <c r="D1006" s="1">
        <f>BILANCA!E28</f>
        <v>1275623.71</v>
      </c>
      <c r="E1006" s="1">
        <v>0</v>
      </c>
      <c r="F1006" s="1">
        <v>0</v>
      </c>
      <c r="G1006" s="2">
        <f t="shared" si="22"/>
        <v>81075.653659999996</v>
      </c>
      <c r="H1006" s="2">
        <f t="shared" si="19"/>
        <v>0.2900000000372529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338424</v>
      </c>
      <c r="D1007" s="1">
        <f>BILANCA!E29</f>
        <v>259639.74999999994</v>
      </c>
      <c r="E1007" s="1">
        <v>0</v>
      </c>
      <c r="F1007" s="1">
        <v>0</v>
      </c>
      <c r="G1007" s="2">
        <f t="shared" si="22"/>
        <v>20584.883999999998</v>
      </c>
      <c r="H1007" s="2">
        <f t="shared" si="19"/>
        <v>0.25000000005820766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564539</v>
      </c>
      <c r="D1008" s="1">
        <f>BILANCA!E30</f>
        <v>564538.82999999996</v>
      </c>
      <c r="E1008" s="1">
        <v>0</v>
      </c>
      <c r="F1008" s="1">
        <v>0</v>
      </c>
      <c r="G1008" s="2">
        <f t="shared" si="22"/>
        <v>42340.416499999999</v>
      </c>
      <c r="H1008" s="2">
        <f t="shared" si="19"/>
        <v>0.17000000004190952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226115</v>
      </c>
      <c r="D1012" s="1">
        <f>BILANCA!E34</f>
        <v>304899.08</v>
      </c>
      <c r="E1012" s="1">
        <v>0</v>
      </c>
      <c r="F1012" s="1">
        <v>0</v>
      </c>
      <c r="G1012" s="2">
        <f t="shared" si="22"/>
        <v>24241.481640000002</v>
      </c>
      <c r="H1012" s="2">
        <f t="shared" si="19"/>
        <v>8.0000000016298145E-2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1048581</v>
      </c>
      <c r="D1023" s="1">
        <f>BILANCA!E45</f>
        <v>1098379.9300000002</v>
      </c>
      <c r="E1023" s="1">
        <v>0</v>
      </c>
      <c r="F1023" s="1">
        <v>0</v>
      </c>
      <c r="G1023" s="2">
        <f t="shared" si="22"/>
        <v>129813.63440000001</v>
      </c>
      <c r="H1023" s="2">
        <f t="shared" si="19"/>
        <v>6.9999999832361937E-2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19200</v>
      </c>
      <c r="D1025" s="1">
        <f>BILANCA!E47</f>
        <v>129200</v>
      </c>
      <c r="E1025" s="1">
        <v>0</v>
      </c>
      <c r="F1025" s="1">
        <v>0</v>
      </c>
      <c r="G1025" s="2">
        <f t="shared" si="22"/>
        <v>11659.2</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1087769</v>
      </c>
      <c r="D1027" s="1">
        <f>BILANCA!E49</f>
        <v>1087769.3700000001</v>
      </c>
      <c r="E1027" s="1">
        <v>0</v>
      </c>
      <c r="F1027" s="1">
        <v>0</v>
      </c>
      <c r="G1027" s="2">
        <f t="shared" si="22"/>
        <v>143585.54055999999</v>
      </c>
      <c r="H1027" s="2">
        <f t="shared" si="19"/>
        <v>0.37000000011175871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58388</v>
      </c>
      <c r="D1028" s="1">
        <f>BILANCA!E50</f>
        <v>118589.44</v>
      </c>
      <c r="E1028" s="1">
        <v>0</v>
      </c>
      <c r="F1028" s="1">
        <v>0</v>
      </c>
      <c r="G1028" s="2">
        <f t="shared" si="22"/>
        <v>13300.509600000001</v>
      </c>
      <c r="H1028" s="2">
        <f t="shared" si="19"/>
        <v>0.44000000000232831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102120</v>
      </c>
      <c r="D1032" s="1">
        <f>BILANCA!E54</f>
        <v>315395.40000000002</v>
      </c>
      <c r="E1032" s="1">
        <v>0</v>
      </c>
      <c r="F1032" s="1">
        <v>0</v>
      </c>
      <c r="G1032" s="2">
        <f t="shared" si="22"/>
        <v>35912.629200000003</v>
      </c>
      <c r="H1032" s="2">
        <f t="shared" si="19"/>
        <v>0.40000000002328306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102120</v>
      </c>
      <c r="D1033" s="1">
        <f>BILANCA!E55</f>
        <v>315395.40000000002</v>
      </c>
      <c r="E1033" s="1">
        <v>0</v>
      </c>
      <c r="F1033" s="1">
        <v>0</v>
      </c>
      <c r="G1033" s="2">
        <f t="shared" si="22"/>
        <v>36645.540000000008</v>
      </c>
      <c r="H1033" s="2">
        <f t="shared" si="19"/>
        <v>0.40000000002328306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567142.52</v>
      </c>
      <c r="E1034" s="1">
        <v>0</v>
      </c>
      <c r="F1034" s="1">
        <v>0</v>
      </c>
      <c r="G1034" s="2">
        <f t="shared" si="22"/>
        <v>57848.537039999996</v>
      </c>
      <c r="H1034" s="2">
        <f t="shared" si="19"/>
        <v>0.47999999998137355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567142.52</v>
      </c>
      <c r="E1035" s="1">
        <v>0</v>
      </c>
      <c r="F1035" s="1">
        <v>0</v>
      </c>
      <c r="G1035" s="2">
        <f t="shared" si="22"/>
        <v>58982.822079999998</v>
      </c>
      <c r="H1035" s="2">
        <f t="shared" si="19"/>
        <v>0.47999999998137355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651076</v>
      </c>
      <c r="D1046" s="1">
        <f>BILANCA!E68</f>
        <v>627582.01</v>
      </c>
      <c r="E1046" s="1">
        <v>0</v>
      </c>
      <c r="F1046" s="1">
        <v>0</v>
      </c>
      <c r="G1046" s="2">
        <f t="shared" si="22"/>
        <v>120093.12126</v>
      </c>
      <c r="H1046" s="2">
        <f t="shared" si="19"/>
        <v>1.0000000009313226E-2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106067</v>
      </c>
      <c r="D1047" s="1">
        <f>BILANCA!E69</f>
        <v>207855.92</v>
      </c>
      <c r="E1047" s="1">
        <v>0</v>
      </c>
      <c r="F1047" s="1">
        <v>0</v>
      </c>
      <c r="G1047" s="2">
        <f t="shared" si="22"/>
        <v>33393.845760000004</v>
      </c>
      <c r="H1047" s="2">
        <f t="shared" si="19"/>
        <v>7.9999999987194315E-2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106067</v>
      </c>
      <c r="D1048" s="1">
        <f>BILANCA!E70</f>
        <v>207855.92</v>
      </c>
      <c r="E1048" s="1">
        <v>0</v>
      </c>
      <c r="F1048" s="1">
        <v>0</v>
      </c>
      <c r="G1048" s="2">
        <f t="shared" si="22"/>
        <v>33915.624600000003</v>
      </c>
      <c r="H1048" s="2">
        <f t="shared" si="19"/>
        <v>7.9999999987194315E-2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106067</v>
      </c>
      <c r="D1050" s="1">
        <f>BILANCA!E72</f>
        <v>207855.92</v>
      </c>
      <c r="E1050" s="1">
        <v>0</v>
      </c>
      <c r="F1050" s="1">
        <v>0</v>
      </c>
      <c r="G1050" s="2">
        <f t="shared" si="22"/>
        <v>34959.182280000001</v>
      </c>
      <c r="H1050" s="2">
        <f t="shared" si="19"/>
        <v>7.9999999987194315E-2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9719</v>
      </c>
      <c r="D1056" s="1">
        <f>BILANCA!E78</f>
        <v>1024.53</v>
      </c>
      <c r="E1056" s="1">
        <v>0</v>
      </c>
      <c r="F1056" s="1">
        <v>0</v>
      </c>
      <c r="G1056" s="2">
        <f t="shared" si="22"/>
        <v>859.06837999999993</v>
      </c>
      <c r="H1056" s="2">
        <f t="shared" si="19"/>
        <v>0.47000000000002728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9719</v>
      </c>
      <c r="D1064" s="1">
        <f>BILANCA!E86</f>
        <v>1024.53</v>
      </c>
      <c r="E1064" s="1">
        <v>0</v>
      </c>
      <c r="F1064" s="1">
        <v>0</v>
      </c>
      <c r="G1064" s="2">
        <f t="shared" si="22"/>
        <v>953.21286000000009</v>
      </c>
      <c r="H1064" s="2">
        <f t="shared" si="19"/>
        <v>0.47000000000002728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3785200</v>
      </c>
      <c r="D1113" s="1">
        <f>BILANCA!E135</f>
        <v>3785200</v>
      </c>
      <c r="E1113" s="1">
        <v>0</v>
      </c>
      <c r="F1113" s="1">
        <v>0</v>
      </c>
      <c r="G1113" s="2">
        <f t="shared" si="22"/>
        <v>1476228</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3785200</v>
      </c>
      <c r="D1117" s="1">
        <f>BILANCA!E139</f>
        <v>3785200</v>
      </c>
      <c r="E1117" s="1">
        <v>0</v>
      </c>
      <c r="F1117" s="1">
        <v>0</v>
      </c>
      <c r="G1117" s="2">
        <f t="shared" si="22"/>
        <v>1521650.4000000001</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3785200</v>
      </c>
      <c r="D1123" s="1">
        <f>BILANCA!E145</f>
        <v>3785200</v>
      </c>
      <c r="E1123" s="1">
        <v>0</v>
      </c>
      <c r="F1123" s="1">
        <v>0</v>
      </c>
      <c r="G1123" s="2">
        <f t="shared" si="22"/>
        <v>1589784</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535290</v>
      </c>
      <c r="D1124" s="1">
        <f>BILANCA!E146</f>
        <v>418701.55999999994</v>
      </c>
      <c r="E1124" s="1">
        <v>0</v>
      </c>
      <c r="F1124" s="1">
        <v>0</v>
      </c>
      <c r="G1124" s="2">
        <f t="shared" si="22"/>
        <v>193549.72991999995</v>
      </c>
      <c r="H1124" s="2">
        <f t="shared" si="23"/>
        <v>0.44000000006053597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40073</v>
      </c>
      <c r="D1125" s="1">
        <f>BILANCA!E147</f>
        <v>33585.800000000003</v>
      </c>
      <c r="E1125" s="1">
        <v>0</v>
      </c>
      <c r="F1125" s="1">
        <v>0</v>
      </c>
      <c r="G1125" s="2">
        <f t="shared" si="22"/>
        <v>15228.733199999999</v>
      </c>
      <c r="H1125" s="2">
        <f t="shared" si="23"/>
        <v>0.19999999999708962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777064</v>
      </c>
      <c r="D1136" s="1">
        <f>BILANCA!E158</f>
        <v>328994.09999999998</v>
      </c>
      <c r="E1136" s="1">
        <v>0</v>
      </c>
      <c r="F1136" s="1">
        <v>0</v>
      </c>
      <c r="G1136" s="2">
        <f t="shared" si="22"/>
        <v>219562.9866</v>
      </c>
      <c r="H1136" s="2">
        <f t="shared" si="23"/>
        <v>9.9999999976716936E-2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160334</v>
      </c>
      <c r="D1137" s="1">
        <f>BILANCA!E159</f>
        <v>198984.08</v>
      </c>
      <c r="E1137" s="1">
        <v>0</v>
      </c>
      <c r="F1137" s="1">
        <v>0</v>
      </c>
      <c r="G1137" s="2">
        <f t="shared" si="22"/>
        <v>85978.53263999999</v>
      </c>
      <c r="H1137" s="2">
        <f t="shared" si="23"/>
        <v>7.9999999987194315E-2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442181</v>
      </c>
      <c r="D1141" s="1">
        <f>BILANCA!E163</f>
        <v>142862.42000000001</v>
      </c>
      <c r="E1141" s="1">
        <v>0</v>
      </c>
      <c r="F1141" s="1">
        <v>0</v>
      </c>
      <c r="G1141" s="2">
        <f t="shared" si="22"/>
        <v>115009.12272</v>
      </c>
      <c r="H1141" s="2">
        <f t="shared" si="23"/>
        <v>0.42000000001280569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32802769</v>
      </c>
      <c r="D1152" s="1">
        <f>BILANCA!E175</f>
        <v>33448262.299999997</v>
      </c>
      <c r="E1152" s="1">
        <v>0</v>
      </c>
      <c r="F1152" s="1">
        <v>0</v>
      </c>
      <c r="G1152" s="2">
        <f t="shared" si="22"/>
        <v>16849180.6184</v>
      </c>
      <c r="H1152" s="2">
        <f t="shared" si="23"/>
        <v>0.29999999701976776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2254823</v>
      </c>
      <c r="D1153" s="1">
        <f>BILANCA!E176</f>
        <v>2965830.4799999995</v>
      </c>
      <c r="E1153" s="1">
        <v>0</v>
      </c>
      <c r="F1153" s="1">
        <v>0</v>
      </c>
      <c r="G1153" s="2">
        <f t="shared" si="22"/>
        <v>1391702.2731999999</v>
      </c>
      <c r="H1153" s="2">
        <f t="shared" si="23"/>
        <v>0.47999999951571226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451809</v>
      </c>
      <c r="D1154" s="1">
        <f>BILANCA!E177</f>
        <v>715295.13</v>
      </c>
      <c r="E1154" s="1">
        <v>0</v>
      </c>
      <c r="F1154" s="1">
        <v>0</v>
      </c>
      <c r="G1154" s="2">
        <f t="shared" si="22"/>
        <v>321890.27346000005</v>
      </c>
      <c r="H1154" s="2">
        <f t="shared" si="23"/>
        <v>0.13000000000465661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78238</v>
      </c>
      <c r="D1155" s="1">
        <f>BILANCA!E178</f>
        <v>185805.16</v>
      </c>
      <c r="E1155" s="1">
        <v>0</v>
      </c>
      <c r="F1155" s="1">
        <v>0</v>
      </c>
      <c r="G1155" s="2">
        <f t="shared" si="22"/>
        <v>77373.911039999992</v>
      </c>
      <c r="H1155" s="2">
        <f t="shared" si="23"/>
        <v>0.16000000000349246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302274</v>
      </c>
      <c r="D1156" s="1">
        <f>BILANCA!E179</f>
        <v>360414.52</v>
      </c>
      <c r="E1156" s="1">
        <v>0</v>
      </c>
      <c r="F1156" s="1">
        <v>0</v>
      </c>
      <c r="G1156" s="2">
        <f t="shared" si="22"/>
        <v>176996.82592</v>
      </c>
      <c r="H1156" s="2">
        <f t="shared" si="23"/>
        <v>0.47999999998137355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2540</v>
      </c>
      <c r="D1157" s="1">
        <f>BILANCA!E180</f>
        <v>88.83</v>
      </c>
      <c r="E1157" s="1">
        <v>0</v>
      </c>
      <c r="F1157" s="1">
        <v>0</v>
      </c>
      <c r="G1157" s="2">
        <f t="shared" si="22"/>
        <v>472.87284</v>
      </c>
      <c r="H1157" s="2">
        <f t="shared" si="23"/>
        <v>0.17000000000000171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2540</v>
      </c>
      <c r="D1160" s="1">
        <f>BILANCA!E183</f>
        <v>88.83</v>
      </c>
      <c r="E1160" s="1">
        <v>0</v>
      </c>
      <c r="F1160" s="1">
        <v>0</v>
      </c>
      <c r="G1160" s="2">
        <f t="shared" si="22"/>
        <v>481.02581999999995</v>
      </c>
      <c r="H1160" s="2">
        <f t="shared" si="23"/>
        <v>0.17000000000000171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66488</v>
      </c>
      <c r="D1163" s="1">
        <f>BILANCA!E186</f>
        <v>105012.41</v>
      </c>
      <c r="E1163" s="1">
        <v>0</v>
      </c>
      <c r="F1163" s="1">
        <v>0</v>
      </c>
      <c r="G1163" s="2">
        <f t="shared" si="22"/>
        <v>49772.3076</v>
      </c>
      <c r="H1163" s="2">
        <f t="shared" si="23"/>
        <v>0.41000000000349246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2269</v>
      </c>
      <c r="D1165" s="1">
        <f>BILANCA!E188</f>
        <v>63974.21</v>
      </c>
      <c r="E1165" s="1">
        <v>0</v>
      </c>
      <c r="F1165" s="1">
        <v>0</v>
      </c>
      <c r="G1165" s="2">
        <f t="shared" si="22"/>
        <v>23699.57044</v>
      </c>
      <c r="H1165" s="2">
        <f t="shared" si="23"/>
        <v>0.20999999999912689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792121</v>
      </c>
      <c r="D1166" s="1">
        <f>BILANCA!E189</f>
        <v>684502.94</v>
      </c>
      <c r="E1166" s="1">
        <v>0</v>
      </c>
      <c r="F1166" s="1">
        <v>0</v>
      </c>
      <c r="G1166" s="2">
        <f t="shared" si="22"/>
        <v>395486.21904</v>
      </c>
      <c r="H1166" s="2">
        <f t="shared" si="23"/>
        <v>6.0000000055879354E-2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1010893</v>
      </c>
      <c r="D1183" s="1">
        <f>BILANCA!E206</f>
        <v>1566032.41</v>
      </c>
      <c r="E1183" s="1">
        <v>0</v>
      </c>
      <c r="F1183" s="1">
        <v>0</v>
      </c>
      <c r="G1183" s="2">
        <f t="shared" si="22"/>
        <v>828591.56400000001</v>
      </c>
      <c r="H1183" s="2">
        <f t="shared" si="23"/>
        <v>0.40999999991618097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1010893</v>
      </c>
      <c r="D1184" s="1">
        <f>BILANCA!E207</f>
        <v>1566032.41</v>
      </c>
      <c r="E1184" s="1">
        <v>0</v>
      </c>
      <c r="F1184" s="1">
        <v>0</v>
      </c>
      <c r="G1184" s="2">
        <f t="shared" si="22"/>
        <v>832734.52182000002</v>
      </c>
      <c r="H1184" s="2">
        <f t="shared" si="23"/>
        <v>0.40999999991618097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900000</v>
      </c>
      <c r="D1185" s="1">
        <f>BILANCA!E208</f>
        <v>1500000</v>
      </c>
      <c r="E1185" s="1">
        <v>0</v>
      </c>
      <c r="F1185" s="1">
        <v>0</v>
      </c>
      <c r="G1185" s="2">
        <f t="shared" si="22"/>
        <v>787800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110893</v>
      </c>
      <c r="D1194" s="1">
        <f>BILANCA!E217</f>
        <v>66032.41</v>
      </c>
      <c r="E1194" s="1">
        <v>0</v>
      </c>
      <c r="F1194" s="1">
        <v>0</v>
      </c>
      <c r="G1194" s="2">
        <f t="shared" si="22"/>
        <v>51264.100019999998</v>
      </c>
      <c r="H1194" s="2">
        <f t="shared" si="23"/>
        <v>0.41000000000349246</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30547946</v>
      </c>
      <c r="D1214" s="1">
        <f>BILANCA!E237</f>
        <v>30482431.819999997</v>
      </c>
      <c r="E1214" s="1">
        <v>0</v>
      </c>
      <c r="F1214" s="1">
        <v>0</v>
      </c>
      <c r="G1214" s="2">
        <f t="shared" si="22"/>
        <v>21139459.026840001</v>
      </c>
      <c r="H1214" s="2">
        <f t="shared" si="23"/>
        <v>0.18000000342726707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31140800</v>
      </c>
      <c r="D1215" s="1">
        <f>BILANCA!E238</f>
        <v>31254647.879999999</v>
      </c>
      <c r="E1215" s="1">
        <v>0</v>
      </c>
      <c r="F1215" s="1">
        <v>0</v>
      </c>
      <c r="G1215" s="2">
        <f t="shared" si="22"/>
        <v>21726822.216320001</v>
      </c>
      <c r="H1215" s="2">
        <f t="shared" si="23"/>
        <v>0.12000000104308128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32151693</v>
      </c>
      <c r="D1216" s="1">
        <f>BILANCA!E239</f>
        <v>32820680.289999999</v>
      </c>
      <c r="E1216" s="1">
        <v>0</v>
      </c>
      <c r="F1216" s="1">
        <v>0</v>
      </c>
      <c r="G1216" s="2">
        <f t="shared" si="22"/>
        <v>22785781.484140001</v>
      </c>
      <c r="H1216" s="2">
        <f t="shared" si="23"/>
        <v>0.28999999910593033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32151693</v>
      </c>
      <c r="D1217" s="1">
        <f>BILANCA!E240</f>
        <v>32820680.289999999</v>
      </c>
      <c r="E1217" s="1">
        <v>0</v>
      </c>
      <c r="F1217" s="1">
        <v>0</v>
      </c>
      <c r="G1217" s="2">
        <f t="shared" si="22"/>
        <v>22883574.537720002</v>
      </c>
      <c r="H1217" s="2">
        <f t="shared" si="23"/>
        <v>0.28999999910593033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1010893</v>
      </c>
      <c r="D1219" s="1">
        <f>BILANCA!E242</f>
        <v>1566032.41</v>
      </c>
      <c r="E1219" s="1">
        <v>0</v>
      </c>
      <c r="F1219" s="1">
        <v>0</v>
      </c>
      <c r="G1219" s="2">
        <f t="shared" si="22"/>
        <v>977738.04551999993</v>
      </c>
      <c r="H1219" s="2">
        <f t="shared" si="23"/>
        <v>0.40999999991618097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900000</v>
      </c>
      <c r="D1220" s="1">
        <f>BILANCA!E243</f>
        <v>1566032.41</v>
      </c>
      <c r="E1220" s="1">
        <v>0</v>
      </c>
      <c r="F1220" s="1">
        <v>0</v>
      </c>
      <c r="G1220" s="2">
        <f t="shared" si="22"/>
        <v>955599.36233999988</v>
      </c>
      <c r="H1220" s="2">
        <f t="shared" si="23"/>
        <v>0.40999999991618097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110893</v>
      </c>
      <c r="D1221" s="1">
        <f>BILANCA!E244</f>
        <v>0</v>
      </c>
      <c r="E1221" s="1">
        <v>0</v>
      </c>
      <c r="F1221" s="1">
        <v>0</v>
      </c>
      <c r="G1221" s="2">
        <f t="shared" si="22"/>
        <v>26392.534</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-1128144</v>
      </c>
      <c r="D1222" s="1">
        <f>BILANCA!E245</f>
        <v>-1190917.6199999996</v>
      </c>
      <c r="E1222" s="1">
        <v>0</v>
      </c>
      <c r="F1222" s="1">
        <v>0</v>
      </c>
      <c r="G1222" s="2">
        <f t="shared" si="22"/>
        <v>-838885.03835999977</v>
      </c>
      <c r="H1222" s="2">
        <f t="shared" si="23"/>
        <v>0.38000000035390258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1636104</v>
      </c>
      <c r="D1223" s="1">
        <f>BILANCA!E246</f>
        <v>3155197.72</v>
      </c>
      <c r="E1223" s="1">
        <v>0</v>
      </c>
      <c r="F1223" s="1">
        <v>0</v>
      </c>
      <c r="G1223" s="2">
        <f t="shared" si="22"/>
        <v>1907159.8655999999</v>
      </c>
      <c r="H1223" s="2">
        <f t="shared" si="23"/>
        <v>0.27999999979510903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1636104</v>
      </c>
      <c r="D1224" s="1">
        <f>BILANCA!E247</f>
        <v>3155197.72</v>
      </c>
      <c r="E1224" s="1">
        <v>0</v>
      </c>
      <c r="F1224" s="1">
        <v>0</v>
      </c>
      <c r="G1224" s="2">
        <f t="shared" si="22"/>
        <v>1915106.3650400001</v>
      </c>
      <c r="H1224" s="2">
        <f t="shared" si="23"/>
        <v>0.27999999979510903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2764248</v>
      </c>
      <c r="D1227" s="1">
        <f>BILANCA!E250</f>
        <v>4346115.34</v>
      </c>
      <c r="E1227" s="1">
        <v>0</v>
      </c>
      <c r="F1227" s="1">
        <v>0</v>
      </c>
      <c r="G1227" s="2">
        <f t="shared" si="22"/>
        <v>2795380.7979199998</v>
      </c>
      <c r="H1227" s="2">
        <f t="shared" si="23"/>
        <v>0.33999999985098839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1475141</v>
      </c>
      <c r="D1229" s="1">
        <f>BILANCA!E252</f>
        <v>3612147.75</v>
      </c>
      <c r="E1229" s="1">
        <v>0</v>
      </c>
      <c r="F1229" s="1">
        <v>0</v>
      </c>
      <c r="G1229" s="2">
        <f t="shared" si="22"/>
        <v>2140061.3789999997</v>
      </c>
      <c r="H1229" s="2">
        <f t="shared" si="23"/>
        <v>0.25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1289107</v>
      </c>
      <c r="D1230" s="1">
        <f>BILANCA!E253</f>
        <v>733967.59</v>
      </c>
      <c r="E1230" s="1">
        <v>0</v>
      </c>
      <c r="F1230" s="1">
        <v>0</v>
      </c>
      <c r="G1230" s="2">
        <f t="shared" si="22"/>
        <v>680989.41845999996</v>
      </c>
      <c r="H1230" s="2">
        <f t="shared" si="23"/>
        <v>0.41000000003259629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535290</v>
      </c>
      <c r="D1232" s="1">
        <f>BILANCA!E255</f>
        <v>418701.56</v>
      </c>
      <c r="E1232" s="1">
        <v>0</v>
      </c>
      <c r="F1232" s="1">
        <v>0</v>
      </c>
      <c r="G1232" s="2">
        <f t="shared" si="22"/>
        <v>341800.58687999996</v>
      </c>
      <c r="H1232" s="2">
        <f t="shared" si="23"/>
        <v>0.44000000000232831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2805591</v>
      </c>
      <c r="D1236" s="1">
        <f>BILANCA!E259</f>
        <v>4061182</v>
      </c>
      <c r="E1236" s="1">
        <v>0</v>
      </c>
      <c r="F1236" s="1">
        <v>0</v>
      </c>
      <c r="G1236" s="2">
        <f t="shared" si="22"/>
        <v>2764772.6150000002</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2805591</v>
      </c>
      <c r="D1237" s="1">
        <f>BILANCA!E260</f>
        <v>4061182</v>
      </c>
      <c r="E1237" s="1">
        <v>0</v>
      </c>
      <c r="F1237" s="1">
        <v>0</v>
      </c>
      <c r="G1237" s="2">
        <f t="shared" si="22"/>
        <v>2775700.5700000003</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977471</v>
      </c>
      <c r="D1240" s="1">
        <f>BILANCA!E264</f>
        <v>561563.98</v>
      </c>
      <c r="E1240" s="1">
        <v>0</v>
      </c>
      <c r="F1240" s="1">
        <v>0</v>
      </c>
      <c r="G1240" s="2">
        <f t="shared" si="22"/>
        <v>539853.93272000004</v>
      </c>
      <c r="H1240" s="2">
        <f t="shared" si="23"/>
        <v>2.0000000018626451E-2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8417</v>
      </c>
      <c r="D1244" s="1">
        <f>BILANCA!E268</f>
        <v>193.51</v>
      </c>
      <c r="E1244" s="1">
        <v>0</v>
      </c>
      <c r="F1244" s="1">
        <v>0</v>
      </c>
      <c r="G1244" s="2">
        <f t="shared" si="24"/>
        <v>2297.8492200000001</v>
      </c>
      <c r="H1244" s="2">
        <f t="shared" si="23"/>
        <v>0.49000000000000909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1302</v>
      </c>
      <c r="D1247" s="1">
        <f>BILANCA!E271</f>
        <v>831.02</v>
      </c>
      <c r="E1247" s="1">
        <v>0</v>
      </c>
      <c r="F1247" s="1">
        <v>0</v>
      </c>
      <c r="G1247" s="2">
        <f t="shared" si="24"/>
        <v>782.50656000000004</v>
      </c>
      <c r="H1247" s="2">
        <f t="shared" si="23"/>
        <v>1.999999999998181E-2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338462</v>
      </c>
      <c r="D1263" s="1">
        <f>BILANCA!E287</f>
        <v>463102.79</v>
      </c>
      <c r="E1263" s="1">
        <v>0</v>
      </c>
      <c r="F1263" s="1">
        <v>0</v>
      </c>
      <c r="G1263" s="2">
        <f t="shared" si="24"/>
        <v>354106.92240000004</v>
      </c>
      <c r="H1263" s="2">
        <f t="shared" si="23"/>
        <v>0.21000000002095476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113347</v>
      </c>
      <c r="D1264" s="1">
        <f>BILANCA!E288</f>
        <v>252192.34</v>
      </c>
      <c r="E1264" s="1">
        <v>0</v>
      </c>
      <c r="F1264" s="1">
        <v>0</v>
      </c>
      <c r="G1264" s="2">
        <f t="shared" si="24"/>
        <v>173582.60208000001</v>
      </c>
      <c r="H1264" s="2">
        <f t="shared" si="23"/>
        <v>0.33999999999650754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695998</v>
      </c>
      <c r="D1265" s="1">
        <f>BILANCA!E289</f>
        <v>390796.69</v>
      </c>
      <c r="E1265" s="1">
        <v>0</v>
      </c>
      <c r="F1265" s="1">
        <v>0</v>
      </c>
      <c r="G1265" s="2">
        <f t="shared" si="24"/>
        <v>416680.76915999997</v>
      </c>
      <c r="H1265" s="2">
        <f t="shared" si="23"/>
        <v>0.30999999999767169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96123</v>
      </c>
      <c r="D1266" s="1">
        <f>BILANCA!E290</f>
        <v>293706.25</v>
      </c>
      <c r="E1266" s="1">
        <v>0</v>
      </c>
      <c r="F1266" s="1">
        <v>0</v>
      </c>
      <c r="G1266" s="2">
        <f t="shared" si="24"/>
        <v>193440.5465</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66032.41</v>
      </c>
      <c r="E1269" s="1">
        <v>0</v>
      </c>
      <c r="F1269" s="1">
        <v>0</v>
      </c>
      <c r="G1269" s="2">
        <f t="shared" si="24"/>
        <v>37770.538520000002</v>
      </c>
      <c r="H1269" s="2">
        <f t="shared" si="23"/>
        <v>0.41000000000349246</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1010893</v>
      </c>
      <c r="D1270" s="1">
        <f>BILANCA!E294</f>
        <v>1500000</v>
      </c>
      <c r="E1270" s="1">
        <v>0</v>
      </c>
      <c r="F1270" s="1">
        <v>0</v>
      </c>
      <c r="G1270" s="2">
        <f t="shared" si="24"/>
        <v>1151126.2909999997</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56705.46</v>
      </c>
      <c r="E1273" s="1">
        <v>0</v>
      </c>
      <c r="F1273" s="1">
        <v>0</v>
      </c>
      <c r="G1273" s="2">
        <f t="shared" si="24"/>
        <v>32889.166799999999</v>
      </c>
      <c r="H1273" s="2">
        <f t="shared" si="23"/>
        <v>0.45999999999912689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2269</v>
      </c>
      <c r="D1274" s="1">
        <f>BILANCA!E298</f>
        <v>7268.75</v>
      </c>
      <c r="E1274" s="1">
        <v>0</v>
      </c>
      <c r="F1274" s="1">
        <v>0</v>
      </c>
      <c r="G1274" s="2">
        <f t="shared" si="24"/>
        <v>4890.691499999999</v>
      </c>
      <c r="H1274" s="2">
        <f t="shared" si="23"/>
        <v>0.25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1332929</v>
      </c>
      <c r="D1299" s="6">
        <f>'RAS-funkcijski'!E5</f>
        <v>1906238.71</v>
      </c>
      <c r="E1299" s="6">
        <v>0</v>
      </c>
      <c r="F1299" s="6">
        <v>0</v>
      </c>
      <c r="G1299" s="7">
        <f t="shared" si="24"/>
        <v>5145.4064200000003</v>
      </c>
      <c r="H1299" s="7">
        <f t="shared" si="23"/>
        <v>0.2900000000372529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331842</v>
      </c>
      <c r="D1300" s="1">
        <f>'RAS-funkcijski'!E6</f>
        <v>170276.96</v>
      </c>
      <c r="E1300" s="1">
        <v>0</v>
      </c>
      <c r="F1300" s="1">
        <v>0</v>
      </c>
      <c r="G1300" s="2">
        <f t="shared" si="24"/>
        <v>1344.7918399999999</v>
      </c>
      <c r="H1300" s="2">
        <f t="shared" si="23"/>
        <v>4.0000000008149073E-2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288076</v>
      </c>
      <c r="D1301" s="1">
        <f>'RAS-funkcijski'!E7</f>
        <v>153709.21</v>
      </c>
      <c r="E1301" s="1">
        <v>0</v>
      </c>
      <c r="F1301" s="1">
        <v>0</v>
      </c>
      <c r="G1301" s="2">
        <f t="shared" si="24"/>
        <v>1786.48326</v>
      </c>
      <c r="H1301" s="2">
        <f t="shared" si="23"/>
        <v>0.20999999999185093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43766</v>
      </c>
      <c r="D1302" s="1">
        <f>'RAS-funkcijski'!E8</f>
        <v>16567.75</v>
      </c>
      <c r="E1302" s="1">
        <v>0</v>
      </c>
      <c r="F1302" s="1">
        <v>0</v>
      </c>
      <c r="G1302" s="2">
        <f t="shared" si="24"/>
        <v>307.60599999999999</v>
      </c>
      <c r="H1302" s="2">
        <f t="shared" si="23"/>
        <v>0.25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1001087</v>
      </c>
      <c r="D1307" s="1">
        <f>'RAS-funkcijski'!E13</f>
        <v>1735961.75</v>
      </c>
      <c r="E1307" s="1">
        <v>0</v>
      </c>
      <c r="F1307" s="1">
        <v>0</v>
      </c>
      <c r="G1307" s="2">
        <f t="shared" si="24"/>
        <v>40257.094499999992</v>
      </c>
      <c r="H1307" s="2">
        <f t="shared" si="23"/>
        <v>0.25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981887</v>
      </c>
      <c r="D1308" s="1">
        <f>'RAS-funkcijski'!E14</f>
        <v>1717961.75</v>
      </c>
      <c r="E1308" s="1">
        <v>0</v>
      </c>
      <c r="F1308" s="1">
        <v>0</v>
      </c>
      <c r="G1308" s="2">
        <f t="shared" si="24"/>
        <v>44178.105000000003</v>
      </c>
      <c r="H1308" s="2">
        <f t="shared" si="23"/>
        <v>0.25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19200</v>
      </c>
      <c r="D1310" s="1">
        <f>'RAS-funkcijski'!E16</f>
        <v>18000</v>
      </c>
      <c r="E1310" s="1">
        <v>0</v>
      </c>
      <c r="F1310" s="1">
        <v>0</v>
      </c>
      <c r="G1310" s="2">
        <f t="shared" si="24"/>
        <v>662.4</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117497</v>
      </c>
      <c r="D1322" s="1">
        <f>'RAS-funkcijski'!E28</f>
        <v>1031500</v>
      </c>
      <c r="E1322" s="1">
        <v>0</v>
      </c>
      <c r="F1322" s="1">
        <v>0</v>
      </c>
      <c r="G1322" s="2">
        <f t="shared" si="24"/>
        <v>52331.928</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117497</v>
      </c>
      <c r="D1324" s="1">
        <f>'RAS-funkcijski'!E30</f>
        <v>1031500</v>
      </c>
      <c r="E1324" s="1">
        <v>0</v>
      </c>
      <c r="F1324" s="1">
        <v>0</v>
      </c>
      <c r="G1324" s="2">
        <f t="shared" si="24"/>
        <v>56692.921999999999</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1023476</v>
      </c>
      <c r="D1329" s="1">
        <f>'RAS-funkcijski'!E35</f>
        <v>733197.36</v>
      </c>
      <c r="E1329" s="1">
        <v>0</v>
      </c>
      <c r="F1329" s="1">
        <v>0</v>
      </c>
      <c r="G1329" s="2">
        <f t="shared" si="24"/>
        <v>77185.99231999999</v>
      </c>
      <c r="H1329" s="2">
        <f t="shared" si="23"/>
        <v>0.35999999998603016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8150</v>
      </c>
      <c r="D1330" s="1">
        <f>'RAS-funkcijski'!E36</f>
        <v>62696.23</v>
      </c>
      <c r="E1330" s="1">
        <v>0</v>
      </c>
      <c r="F1330" s="1">
        <v>0</v>
      </c>
      <c r="G1330" s="2">
        <f t="shared" si="24"/>
        <v>4273.3587200000002</v>
      </c>
      <c r="H1330" s="2">
        <f t="shared" si="23"/>
        <v>0.23000000000320142</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8150</v>
      </c>
      <c r="D1332" s="1">
        <f>'RAS-funkcijski'!E38</f>
        <v>62696.23</v>
      </c>
      <c r="E1332" s="1">
        <v>0</v>
      </c>
      <c r="F1332" s="1">
        <v>0</v>
      </c>
      <c r="G1332" s="2">
        <f t="shared" si="24"/>
        <v>4540.4436400000013</v>
      </c>
      <c r="H1332" s="2">
        <f t="shared" si="23"/>
        <v>0.23000000000320142</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121250</v>
      </c>
      <c r="D1333" s="1">
        <f>'RAS-funkcijski'!E39</f>
        <v>44715</v>
      </c>
      <c r="E1333" s="1">
        <v>0</v>
      </c>
      <c r="F1333" s="1">
        <v>0</v>
      </c>
      <c r="G1333" s="2">
        <f t="shared" si="24"/>
        <v>7373.8</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121250</v>
      </c>
      <c r="D1334" s="1">
        <f>'RAS-funkcijski'!E40</f>
        <v>44715</v>
      </c>
      <c r="E1334" s="1">
        <v>0</v>
      </c>
      <c r="F1334" s="1">
        <v>0</v>
      </c>
      <c r="G1334" s="2">
        <f t="shared" si="24"/>
        <v>7584.48</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894076</v>
      </c>
      <c r="D1348" s="1">
        <f>'RAS-funkcijski'!E54</f>
        <v>625786.13</v>
      </c>
      <c r="E1348" s="1">
        <v>0</v>
      </c>
      <c r="F1348" s="1">
        <v>0</v>
      </c>
      <c r="G1348" s="2">
        <f t="shared" si="24"/>
        <v>107282.413</v>
      </c>
      <c r="H1348" s="2">
        <f t="shared" si="27"/>
        <v>0.13000000000465661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894076</v>
      </c>
      <c r="D1349" s="1">
        <f>'RAS-funkcijski'!E55</f>
        <v>625786.13</v>
      </c>
      <c r="E1349" s="1">
        <v>0</v>
      </c>
      <c r="F1349" s="1">
        <v>0</v>
      </c>
      <c r="G1349" s="2">
        <f t="shared" si="24"/>
        <v>109428.06125999999</v>
      </c>
      <c r="H1349" s="2">
        <f t="shared" si="27"/>
        <v>0.13000000000465661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578471</v>
      </c>
      <c r="D1369" s="1">
        <f>'RAS-funkcijski'!E75</f>
        <v>157766.31</v>
      </c>
      <c r="E1369" s="1">
        <v>0</v>
      </c>
      <c r="F1369" s="1">
        <v>0</v>
      </c>
      <c r="G1369" s="2">
        <f t="shared" si="24"/>
        <v>63474.257019999997</v>
      </c>
      <c r="H1369" s="2">
        <f t="shared" si="27"/>
        <v>0.30999999999767169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148419</v>
      </c>
      <c r="D1373" s="1">
        <f>'RAS-funkcijski'!E79</f>
        <v>63277.06</v>
      </c>
      <c r="E1373" s="1">
        <v>0</v>
      </c>
      <c r="F1373" s="1">
        <v>0</v>
      </c>
      <c r="G1373" s="2">
        <f t="shared" si="24"/>
        <v>20622.983999999997</v>
      </c>
      <c r="H1373" s="2">
        <f t="shared" si="27"/>
        <v>5.9999999997671694E-2</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430052</v>
      </c>
      <c r="D1375" s="1">
        <f>'RAS-funkcijski'!E81</f>
        <v>94489.25</v>
      </c>
      <c r="E1375" s="1">
        <v>0</v>
      </c>
      <c r="F1375" s="1">
        <v>0</v>
      </c>
      <c r="G1375" s="2">
        <f t="shared" si="24"/>
        <v>47665.3485</v>
      </c>
      <c r="H1375" s="2">
        <f t="shared" si="27"/>
        <v>0.25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796112</v>
      </c>
      <c r="D1376" s="1">
        <f>'RAS-funkcijski'!E82</f>
        <v>1683797.44</v>
      </c>
      <c r="E1376" s="1">
        <v>0</v>
      </c>
      <c r="F1376" s="1">
        <v>0</v>
      </c>
      <c r="G1376" s="2">
        <f t="shared" si="24"/>
        <v>324769.13663999998</v>
      </c>
      <c r="H1376" s="2">
        <f t="shared" si="27"/>
        <v>0.43999999994412065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531745</v>
      </c>
      <c r="D1378" s="1">
        <f>'RAS-funkcijski'!E84</f>
        <v>1295620.31</v>
      </c>
      <c r="E1378" s="1">
        <v>0</v>
      </c>
      <c r="F1378" s="1">
        <v>0</v>
      </c>
      <c r="G1378" s="2">
        <f t="shared" si="24"/>
        <v>249838.84960000002</v>
      </c>
      <c r="H1378" s="2">
        <f t="shared" si="27"/>
        <v>0.31000000005587935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261517</v>
      </c>
      <c r="D1380" s="1">
        <f>'RAS-funkcijski'!E86</f>
        <v>388177.13</v>
      </c>
      <c r="E1380" s="1">
        <v>0</v>
      </c>
      <c r="F1380" s="1">
        <v>0</v>
      </c>
      <c r="G1380" s="2">
        <f t="shared" si="24"/>
        <v>85105.443320000006</v>
      </c>
      <c r="H1380" s="2">
        <f t="shared" si="27"/>
        <v>0.13000000000465661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2850</v>
      </c>
      <c r="D1382" s="1">
        <f>'RAS-funkcijski'!E88</f>
        <v>0</v>
      </c>
      <c r="E1382" s="1">
        <v>0</v>
      </c>
      <c r="F1382" s="1">
        <v>0</v>
      </c>
      <c r="G1382" s="2">
        <f t="shared" si="24"/>
        <v>239.4</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359302</v>
      </c>
      <c r="D1401" s="1">
        <f>'RAS-funkcijski'!E107</f>
        <v>794525.3</v>
      </c>
      <c r="E1401" s="1">
        <v>0</v>
      </c>
      <c r="F1401" s="1">
        <v>0</v>
      </c>
      <c r="G1401" s="2">
        <f t="shared" si="24"/>
        <v>200680.31779999999</v>
      </c>
      <c r="H1401" s="2">
        <f t="shared" si="27"/>
        <v>0.30000000004656613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359302</v>
      </c>
      <c r="D1407" s="1">
        <f>'RAS-funkcijski'!E113</f>
        <v>794525.3</v>
      </c>
      <c r="E1407" s="1">
        <v>0</v>
      </c>
      <c r="F1407" s="1">
        <v>0</v>
      </c>
      <c r="G1407" s="2">
        <f t="shared" si="24"/>
        <v>212370.43340000001</v>
      </c>
      <c r="H1407" s="2">
        <f t="shared" si="27"/>
        <v>0.30000000004656613</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3206846</v>
      </c>
      <c r="D1408" s="1">
        <f>'RAS-funkcijski'!E114</f>
        <v>1497831.11</v>
      </c>
      <c r="E1408" s="1">
        <v>0</v>
      </c>
      <c r="F1408" s="1">
        <v>0</v>
      </c>
      <c r="G1408" s="2">
        <f t="shared" si="24"/>
        <v>682275.90419999999</v>
      </c>
      <c r="H1408" s="2">
        <f t="shared" si="27"/>
        <v>0.11000000010244548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3143846</v>
      </c>
      <c r="D1409" s="1">
        <f>'RAS-funkcijski'!E115</f>
        <v>1441831.11</v>
      </c>
      <c r="E1409" s="1">
        <v>0</v>
      </c>
      <c r="F1409" s="1">
        <v>0</v>
      </c>
      <c r="G1409" s="2">
        <f t="shared" si="24"/>
        <v>669053.41242000007</v>
      </c>
      <c r="H1409" s="2">
        <f t="shared" si="27"/>
        <v>0.11000000010244548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3116899</v>
      </c>
      <c r="D1410" s="1">
        <f>'RAS-funkcijski'!E116</f>
        <v>1441831.11</v>
      </c>
      <c r="E1410" s="1">
        <v>0</v>
      </c>
      <c r="F1410" s="1">
        <v>0</v>
      </c>
      <c r="G1410" s="2">
        <f t="shared" si="24"/>
        <v>672062.85664000013</v>
      </c>
      <c r="H1410" s="2">
        <f t="shared" si="27"/>
        <v>0.11000000010244548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26947</v>
      </c>
      <c r="D1411" s="1">
        <f>'RAS-funkcijski'!E117</f>
        <v>0</v>
      </c>
      <c r="E1411" s="1">
        <v>0</v>
      </c>
      <c r="F1411" s="1">
        <v>0</v>
      </c>
      <c r="G1411" s="2">
        <f t="shared" si="24"/>
        <v>3045.011</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63000</v>
      </c>
      <c r="D1416" s="1">
        <f>'RAS-funkcijski'!E122</f>
        <v>56000</v>
      </c>
      <c r="E1416" s="1">
        <v>0</v>
      </c>
      <c r="F1416" s="1">
        <v>0</v>
      </c>
      <c r="G1416" s="2">
        <f t="shared" si="24"/>
        <v>20650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63000</v>
      </c>
      <c r="D1417" s="1">
        <f>'RAS-funkcijski'!E123</f>
        <v>56000</v>
      </c>
      <c r="E1417" s="1">
        <v>0</v>
      </c>
      <c r="F1417" s="1">
        <v>0</v>
      </c>
      <c r="G1417" s="2">
        <f t="shared" si="24"/>
        <v>20825</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2600172</v>
      </c>
      <c r="D1423" s="1">
        <f>'RAS-funkcijski'!E129</f>
        <v>1013199.0900000001</v>
      </c>
      <c r="E1423" s="1">
        <v>0</v>
      </c>
      <c r="F1423" s="1">
        <v>0</v>
      </c>
      <c r="G1423" s="2">
        <f t="shared" si="24"/>
        <v>578321.27249999996</v>
      </c>
      <c r="H1423" s="2">
        <f t="shared" si="27"/>
        <v>9.0000000083819032E-2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2279637</v>
      </c>
      <c r="D1427" s="1">
        <f>'RAS-funkcijski'!E133</f>
        <v>558769.15</v>
      </c>
      <c r="E1427" s="1">
        <v>0</v>
      </c>
      <c r="F1427" s="1">
        <v>0</v>
      </c>
      <c r="G1427" s="2">
        <f t="shared" si="24"/>
        <v>438235.61369999999</v>
      </c>
      <c r="H1427" s="2">
        <f t="shared" si="27"/>
        <v>0.15000000002328306</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258477</v>
      </c>
      <c r="D1429" s="1">
        <f>'RAS-funkcijski'!E135</f>
        <v>294132.51</v>
      </c>
      <c r="E1429" s="1">
        <v>0</v>
      </c>
      <c r="F1429" s="1">
        <v>0</v>
      </c>
      <c r="G1429" s="2">
        <f t="shared" si="24"/>
        <v>110923.20462</v>
      </c>
      <c r="H1429" s="2">
        <f t="shared" si="27"/>
        <v>0.48999999999068677</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57058</v>
      </c>
      <c r="D1432" s="1">
        <f>'RAS-funkcijski'!E138</f>
        <v>154264.19</v>
      </c>
      <c r="E1432" s="1">
        <v>0</v>
      </c>
      <c r="F1432" s="1">
        <v>0</v>
      </c>
      <c r="G1432" s="2">
        <f t="shared" si="24"/>
        <v>48988.574919999999</v>
      </c>
      <c r="H1432" s="2">
        <f t="shared" si="27"/>
        <v>0.19000000000232831</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5000</v>
      </c>
      <c r="D1434" s="1">
        <f>'RAS-funkcijski'!E140</f>
        <v>6033.24</v>
      </c>
      <c r="E1434" s="1">
        <v>0</v>
      </c>
      <c r="F1434" s="1">
        <v>0</v>
      </c>
      <c r="G1434" s="2">
        <f t="shared" si="24"/>
        <v>2321.0412800000004</v>
      </c>
      <c r="H1434" s="2">
        <f t="shared" si="27"/>
        <v>0.23999999999978172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10014805</v>
      </c>
      <c r="D1435" s="13">
        <f>'RAS-funkcijski'!E141</f>
        <v>8818055.3200000003</v>
      </c>
      <c r="E1435" s="13">
        <v>0</v>
      </c>
      <c r="F1435" s="13">
        <v>0</v>
      </c>
      <c r="G1435" s="14">
        <f t="shared" si="24"/>
        <v>3788175.4426800003</v>
      </c>
      <c r="H1435" s="14">
        <f t="shared" si="27"/>
        <v>0.32000000029802322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194625</v>
      </c>
      <c r="E1469" s="1">
        <v>0</v>
      </c>
      <c r="F1469" s="1">
        <v>0</v>
      </c>
      <c r="G1469" s="2">
        <f t="shared" si="24"/>
        <v>13234.500000000002</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194625</v>
      </c>
      <c r="E1475" s="1">
        <v>0</v>
      </c>
      <c r="F1475" s="1">
        <v>0</v>
      </c>
      <c r="G1475" s="2">
        <f t="shared" si="24"/>
        <v>15570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194625</v>
      </c>
      <c r="E1476" s="1">
        <v>0</v>
      </c>
      <c r="F1476" s="1">
        <v>0</v>
      </c>
      <c r="G1476" s="2">
        <f t="shared" si="24"/>
        <v>15959.25</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2254822.4700000002</v>
      </c>
      <c r="D1480" s="6"/>
      <c r="E1480" s="6">
        <v>0</v>
      </c>
      <c r="F1480" s="6">
        <v>0</v>
      </c>
      <c r="G1480" s="7">
        <f t="shared" ref="G1480:G1580" si="34">B1480/1000*C1480</f>
        <v>2254.8224700000001</v>
      </c>
      <c r="H1480" s="7">
        <f t="shared" ref="H1480:H1580" si="35">ABS(C1480-ROUND(C1480,0))</f>
        <v>0.47000000020489097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10254083.220000001</v>
      </c>
      <c r="D1481" s="1">
        <v>0</v>
      </c>
      <c r="E1481" s="1">
        <v>0</v>
      </c>
      <c r="F1481" s="1">
        <v>0</v>
      </c>
      <c r="G1481" s="2">
        <f t="shared" si="34"/>
        <v>20508.166440000001</v>
      </c>
      <c r="H1481" s="2">
        <f t="shared" si="35"/>
        <v>0.22000000067055225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6624508.9699999997</v>
      </c>
      <c r="D1483" s="1">
        <v>0</v>
      </c>
      <c r="E1483" s="1">
        <v>0</v>
      </c>
      <c r="F1483" s="1">
        <v>0</v>
      </c>
      <c r="G1483" s="2">
        <f t="shared" si="34"/>
        <v>26498.035879999999</v>
      </c>
      <c r="H1483" s="2">
        <f t="shared" si="35"/>
        <v>3.0000000260770321E-2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1766374.45</v>
      </c>
      <c r="D1484" s="1">
        <v>0</v>
      </c>
      <c r="E1484" s="1">
        <v>0</v>
      </c>
      <c r="F1484" s="1">
        <v>0</v>
      </c>
      <c r="G1484" s="2">
        <f t="shared" si="34"/>
        <v>8831.8722500000003</v>
      </c>
      <c r="H1484" s="2">
        <f t="shared" si="35"/>
        <v>0.44999999995343387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2815883.18</v>
      </c>
      <c r="D1485" s="1">
        <v>0</v>
      </c>
      <c r="E1485" s="1">
        <v>0</v>
      </c>
      <c r="F1485" s="1">
        <v>0</v>
      </c>
      <c r="G1485" s="2">
        <f t="shared" si="34"/>
        <v>16895.299080000001</v>
      </c>
      <c r="H1485" s="2">
        <f t="shared" si="35"/>
        <v>0.18000000016763806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20199.96</v>
      </c>
      <c r="D1486" s="1">
        <v>0</v>
      </c>
      <c r="E1486" s="1">
        <v>0</v>
      </c>
      <c r="F1486" s="1">
        <v>0</v>
      </c>
      <c r="G1486" s="2">
        <f t="shared" si="34"/>
        <v>141.39972</v>
      </c>
      <c r="H1486" s="2">
        <f t="shared" si="35"/>
        <v>4.0000000000873115E-2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5400</v>
      </c>
      <c r="D1488" s="1">
        <v>0</v>
      </c>
      <c r="E1488" s="1">
        <v>0</v>
      </c>
      <c r="F1488" s="1">
        <v>0</v>
      </c>
      <c r="G1488" s="2">
        <f>B1488/1000*C1488</f>
        <v>48.599999999999994</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504396.7</v>
      </c>
      <c r="D1489" s="1">
        <v>0</v>
      </c>
      <c r="E1489" s="1">
        <v>0</v>
      </c>
      <c r="F1489" s="1">
        <v>0</v>
      </c>
      <c r="G1489" s="2">
        <f t="shared" si="34"/>
        <v>5043.9670000000006</v>
      </c>
      <c r="H1489" s="2">
        <f t="shared" si="35"/>
        <v>0.29999999998835847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1512254.68</v>
      </c>
      <c r="D1491" s="1">
        <v>0</v>
      </c>
      <c r="E1491" s="1">
        <v>0</v>
      </c>
      <c r="F1491" s="1">
        <v>0</v>
      </c>
      <c r="G1491" s="2">
        <f t="shared" si="34"/>
        <v>18147.05616</v>
      </c>
      <c r="H1491" s="2">
        <f t="shared" si="35"/>
        <v>0.32000000006519258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2063541.84</v>
      </c>
      <c r="D1492" s="1">
        <v>0</v>
      </c>
      <c r="E1492" s="1">
        <v>0</v>
      </c>
      <c r="F1492" s="1">
        <v>0</v>
      </c>
      <c r="G1492" s="2">
        <f t="shared" si="34"/>
        <v>26826.04392</v>
      </c>
      <c r="H1492" s="2">
        <f t="shared" si="35"/>
        <v>0.15999999991618097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1566032.41</v>
      </c>
      <c r="D1493" s="1">
        <v>0</v>
      </c>
      <c r="E1493" s="1">
        <v>0</v>
      </c>
      <c r="F1493" s="1">
        <v>0</v>
      </c>
      <c r="G1493" s="2">
        <f t="shared" si="34"/>
        <v>21924.453740000001</v>
      </c>
      <c r="H1493" s="2">
        <f t="shared" si="35"/>
        <v>0.40999999991618097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1566032.41</v>
      </c>
      <c r="D1497" s="1">
        <v>0</v>
      </c>
      <c r="E1497" s="1">
        <v>0</v>
      </c>
      <c r="F1497" s="1">
        <v>0</v>
      </c>
      <c r="G1497" s="2">
        <f t="shared" si="34"/>
        <v>28188.583379999996</v>
      </c>
      <c r="H1497" s="2">
        <f t="shared" si="35"/>
        <v>0.40999999991618097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9543075.209999999</v>
      </c>
      <c r="D1499" s="1">
        <v>0</v>
      </c>
      <c r="E1499" s="1">
        <v>0</v>
      </c>
      <c r="F1499" s="1">
        <v>0</v>
      </c>
      <c r="G1499" s="2">
        <f t="shared" si="34"/>
        <v>190861.5042</v>
      </c>
      <c r="H1499" s="2">
        <f t="shared" si="35"/>
        <v>0.20999999903142452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6361021.8399999989</v>
      </c>
      <c r="D1501" s="1">
        <v>0</v>
      </c>
      <c r="E1501" s="1">
        <v>0</v>
      </c>
      <c r="F1501" s="1">
        <v>0</v>
      </c>
      <c r="G1501" s="2">
        <f t="shared" si="34"/>
        <v>139942.48047999997</v>
      </c>
      <c r="H1501" s="2">
        <f t="shared" si="35"/>
        <v>0.16000000108033419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1658807.14</v>
      </c>
      <c r="D1502" s="1">
        <v>0</v>
      </c>
      <c r="E1502" s="1">
        <v>0</v>
      </c>
      <c r="F1502" s="1">
        <v>0</v>
      </c>
      <c r="G1502" s="2">
        <f t="shared" si="34"/>
        <v>38152.56422</v>
      </c>
      <c r="H1502" s="2">
        <f t="shared" si="35"/>
        <v>0.13999999989755452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2757742.16</v>
      </c>
      <c r="D1503" s="1">
        <v>0</v>
      </c>
      <c r="E1503" s="1">
        <v>0</v>
      </c>
      <c r="F1503" s="1">
        <v>0</v>
      </c>
      <c r="G1503" s="2">
        <f t="shared" si="34"/>
        <v>66185.811840000009</v>
      </c>
      <c r="H1503" s="2">
        <f t="shared" si="35"/>
        <v>0.16000000014901161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22651.43</v>
      </c>
      <c r="D1504" s="1">
        <v>0</v>
      </c>
      <c r="E1504" s="1">
        <v>0</v>
      </c>
      <c r="F1504" s="1">
        <v>0</v>
      </c>
      <c r="G1504" s="2">
        <f t="shared" si="34"/>
        <v>566.28575000000001</v>
      </c>
      <c r="H1504" s="2">
        <f t="shared" si="35"/>
        <v>0.43000000000029104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5400</v>
      </c>
      <c r="D1506" s="1">
        <v>0</v>
      </c>
      <c r="E1506" s="1">
        <v>0</v>
      </c>
      <c r="F1506" s="1">
        <v>0</v>
      </c>
      <c r="G1506" s="2">
        <f>B1506/1000*C1506</f>
        <v>145.80000000000001</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465871.89</v>
      </c>
      <c r="D1507" s="1">
        <v>0</v>
      </c>
      <c r="E1507" s="1">
        <v>0</v>
      </c>
      <c r="F1507" s="1">
        <v>0</v>
      </c>
      <c r="G1507" s="2">
        <f t="shared" si="34"/>
        <v>13044.412920000001</v>
      </c>
      <c r="H1507" s="2">
        <f t="shared" si="35"/>
        <v>0.10999999998603016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1450549.22</v>
      </c>
      <c r="D1509" s="1">
        <v>0</v>
      </c>
      <c r="E1509" s="1">
        <v>0</v>
      </c>
      <c r="F1509" s="1">
        <v>0</v>
      </c>
      <c r="G1509" s="2">
        <f t="shared" si="34"/>
        <v>43516.476599999995</v>
      </c>
      <c r="H1509" s="2">
        <f t="shared" si="35"/>
        <v>0.21999999997206032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2171160.25</v>
      </c>
      <c r="D1510" s="1">
        <v>0</v>
      </c>
      <c r="E1510" s="1">
        <v>0</v>
      </c>
      <c r="F1510" s="1">
        <v>0</v>
      </c>
      <c r="G1510" s="2">
        <f t="shared" si="34"/>
        <v>67305.967749999996</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1010893.12</v>
      </c>
      <c r="D1511" s="1">
        <v>0</v>
      </c>
      <c r="E1511" s="1">
        <v>0</v>
      </c>
      <c r="F1511" s="1">
        <v>0</v>
      </c>
      <c r="G1511" s="2">
        <f t="shared" si="34"/>
        <v>32348.579840000002</v>
      </c>
      <c r="H1511" s="2">
        <f t="shared" si="35"/>
        <v>0.11999999999534339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1010893.12</v>
      </c>
      <c r="D1515" s="1">
        <v>0</v>
      </c>
      <c r="E1515" s="1">
        <v>0</v>
      </c>
      <c r="F1515" s="1">
        <v>0</v>
      </c>
      <c r="G1515" s="2">
        <f t="shared" si="34"/>
        <v>36392.152319999994</v>
      </c>
      <c r="H1515" s="2">
        <f t="shared" si="35"/>
        <v>0.11999999999534339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2965830.4800000023</v>
      </c>
      <c r="D1517" s="1">
        <v>0</v>
      </c>
      <c r="E1517" s="1">
        <v>0</v>
      </c>
      <c r="F1517" s="1">
        <v>0</v>
      </c>
      <c r="G1517" s="2">
        <f t="shared" si="34"/>
        <v>112701.55824000009</v>
      </c>
      <c r="H1517" s="2">
        <f t="shared" si="35"/>
        <v>0.48000000230967999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2419931.89</v>
      </c>
      <c r="D1518" s="1">
        <v>0</v>
      </c>
      <c r="E1518" s="1">
        <v>0</v>
      </c>
      <c r="F1518" s="1">
        <v>0</v>
      </c>
      <c r="G1518" s="2">
        <f t="shared" si="34"/>
        <v>94377.343710000001</v>
      </c>
      <c r="H1518" s="2">
        <f t="shared" si="35"/>
        <v>0.10999999986961484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463102.7900000001</v>
      </c>
      <c r="D1524" s="1">
        <v>0</v>
      </c>
      <c r="E1524" s="1">
        <v>0</v>
      </c>
      <c r="F1524" s="1">
        <v>0</v>
      </c>
      <c r="G1524" s="2">
        <f t="shared" si="34"/>
        <v>20839.625550000004</v>
      </c>
      <c r="H1524" s="2">
        <f t="shared" si="35"/>
        <v>0.20999999990453944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59382.210000000006</v>
      </c>
      <c r="D1525" s="1">
        <v>0</v>
      </c>
      <c r="E1525" s="1">
        <v>0</v>
      </c>
      <c r="F1525" s="1">
        <v>0</v>
      </c>
      <c r="G1525" s="2">
        <f t="shared" si="34"/>
        <v>2731.5816600000003</v>
      </c>
      <c r="H1525" s="2">
        <f t="shared" si="35"/>
        <v>0.21000000000640284</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17787.810000000001</v>
      </c>
      <c r="D1526" s="1">
        <v>0</v>
      </c>
      <c r="E1526" s="1">
        <v>0</v>
      </c>
      <c r="F1526" s="1">
        <v>0</v>
      </c>
      <c r="G1526" s="2">
        <f t="shared" si="34"/>
        <v>836.02707000000009</v>
      </c>
      <c r="H1526" s="2">
        <f t="shared" si="35"/>
        <v>0.18999999999869033</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41594.400000000001</v>
      </c>
      <c r="D1527" s="1">
        <v>0</v>
      </c>
      <c r="E1527" s="1">
        <v>0</v>
      </c>
      <c r="F1527" s="1">
        <v>0</v>
      </c>
      <c r="G1527" s="2">
        <f t="shared" si="34"/>
        <v>1996.5312000000001</v>
      </c>
      <c r="H1527" s="2">
        <f t="shared" si="35"/>
        <v>0.40000000000145519</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234708.96000000002</v>
      </c>
      <c r="D1530" s="1">
        <v>0</v>
      </c>
      <c r="E1530" s="1">
        <v>0</v>
      </c>
      <c r="F1530" s="1">
        <v>0</v>
      </c>
      <c r="G1530" s="2">
        <f t="shared" si="34"/>
        <v>11970.15696</v>
      </c>
      <c r="H1530" s="2">
        <f t="shared" si="35"/>
        <v>3.9999999979045242E-2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67169.240000000005</v>
      </c>
      <c r="D1531" s="1">
        <v>0</v>
      </c>
      <c r="E1531" s="1">
        <v>0</v>
      </c>
      <c r="F1531" s="1">
        <v>0</v>
      </c>
      <c r="G1531" s="2">
        <f t="shared" si="34"/>
        <v>3492.8004800000003</v>
      </c>
      <c r="H1531" s="2">
        <f t="shared" si="35"/>
        <v>0.24000000000523869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54250</v>
      </c>
      <c r="D1532" s="1">
        <v>0</v>
      </c>
      <c r="E1532" s="1">
        <v>0</v>
      </c>
      <c r="F1532" s="1">
        <v>0</v>
      </c>
      <c r="G1532" s="2">
        <f t="shared" si="34"/>
        <v>2875.25</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16872.39</v>
      </c>
      <c r="D1533" s="1">
        <v>0</v>
      </c>
      <c r="E1533" s="1">
        <v>0</v>
      </c>
      <c r="F1533" s="1">
        <v>0</v>
      </c>
      <c r="G1533" s="2">
        <f t="shared" si="34"/>
        <v>911.10906</v>
      </c>
      <c r="H1533" s="2">
        <f t="shared" si="35"/>
        <v>0.38999999999941792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96417.33</v>
      </c>
      <c r="D1534" s="1">
        <v>0</v>
      </c>
      <c r="E1534" s="1">
        <v>0</v>
      </c>
      <c r="F1534" s="1">
        <v>0</v>
      </c>
      <c r="G1534" s="2">
        <f t="shared" si="34"/>
        <v>5302.9531500000003</v>
      </c>
      <c r="H1534" s="2">
        <f t="shared" si="35"/>
        <v>0.33000000000174623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25</v>
      </c>
      <c r="D1535" s="1">
        <v>0</v>
      </c>
      <c r="E1535" s="1">
        <v>0</v>
      </c>
      <c r="F1535" s="1">
        <v>0</v>
      </c>
      <c r="G1535" s="2">
        <f t="shared" si="34"/>
        <v>1.4000000000000001</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25</v>
      </c>
      <c r="D1538" s="1">
        <v>0</v>
      </c>
      <c r="E1538" s="1">
        <v>0</v>
      </c>
      <c r="F1538" s="1">
        <v>0</v>
      </c>
      <c r="G1538" s="2">
        <f t="shared" si="34"/>
        <v>1.4749999999999999</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105012.41</v>
      </c>
      <c r="D1550" s="1">
        <v>0</v>
      </c>
      <c r="E1550" s="1">
        <v>0</v>
      </c>
      <c r="F1550" s="1">
        <v>0</v>
      </c>
      <c r="G1550" s="2">
        <f t="shared" si="34"/>
        <v>7455.8811099999994</v>
      </c>
      <c r="H1550" s="2">
        <f t="shared" si="35"/>
        <v>0.41000000000349246</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35695.410000000003</v>
      </c>
      <c r="D1551" s="1">
        <v>0</v>
      </c>
      <c r="E1551" s="1">
        <v>0</v>
      </c>
      <c r="F1551" s="1">
        <v>0</v>
      </c>
      <c r="G1551" s="2">
        <f t="shared" si="34"/>
        <v>2570.06952</v>
      </c>
      <c r="H1551" s="2">
        <f t="shared" si="35"/>
        <v>0.41000000000349246</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60000</v>
      </c>
      <c r="D1552" s="1">
        <v>0</v>
      </c>
      <c r="E1552" s="1">
        <v>0</v>
      </c>
      <c r="F1552" s="1">
        <v>0</v>
      </c>
      <c r="G1552" s="2">
        <f t="shared" si="34"/>
        <v>4380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9317</v>
      </c>
      <c r="D1554" s="1">
        <v>0</v>
      </c>
      <c r="E1554" s="1">
        <v>0</v>
      </c>
      <c r="F1554" s="1">
        <v>0</v>
      </c>
      <c r="G1554" s="2">
        <f t="shared" si="34"/>
        <v>698.77499999999998</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63974.21</v>
      </c>
      <c r="D1560" s="1">
        <v>0</v>
      </c>
      <c r="E1560" s="1">
        <v>0</v>
      </c>
      <c r="F1560" s="1">
        <v>0</v>
      </c>
      <c r="G1560" s="2">
        <f t="shared" si="34"/>
        <v>5181.9110099999998</v>
      </c>
      <c r="H1560" s="2">
        <f t="shared" si="35"/>
        <v>0.20999999999912689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9204.44</v>
      </c>
      <c r="D1561" s="1">
        <v>0</v>
      </c>
      <c r="E1561" s="1">
        <v>0</v>
      </c>
      <c r="F1561" s="1">
        <v>0</v>
      </c>
      <c r="G1561" s="2">
        <f t="shared" si="34"/>
        <v>754.76408000000004</v>
      </c>
      <c r="H1561" s="2">
        <f t="shared" si="35"/>
        <v>0.44000000000050932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54769.77</v>
      </c>
      <c r="D1563" s="1">
        <v>0</v>
      </c>
      <c r="E1563" s="1">
        <v>0</v>
      </c>
      <c r="F1563" s="1">
        <v>0</v>
      </c>
      <c r="G1563" s="2">
        <f t="shared" si="34"/>
        <v>4600.66068</v>
      </c>
      <c r="H1563" s="2">
        <f t="shared" si="35"/>
        <v>0.23000000000320142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390796.69</v>
      </c>
      <c r="D1565" s="1">
        <v>0</v>
      </c>
      <c r="E1565" s="1">
        <v>0</v>
      </c>
      <c r="F1565" s="1">
        <v>0</v>
      </c>
      <c r="G1565" s="2">
        <f t="shared" si="34"/>
        <v>33608.515339999998</v>
      </c>
      <c r="H1565" s="2">
        <f t="shared" si="35"/>
        <v>0.30999999999767169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139944</v>
      </c>
      <c r="D1566" s="1">
        <v>0</v>
      </c>
      <c r="E1566" s="1">
        <v>0</v>
      </c>
      <c r="F1566" s="1">
        <v>0</v>
      </c>
      <c r="G1566" s="2">
        <f t="shared" si="34"/>
        <v>12175.127999999999</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14375</v>
      </c>
      <c r="D1567" s="1">
        <v>0</v>
      </c>
      <c r="E1567" s="1">
        <v>0</v>
      </c>
      <c r="F1567" s="1">
        <v>0</v>
      </c>
      <c r="G1567" s="2">
        <f t="shared" si="34"/>
        <v>1265</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113977.69</v>
      </c>
      <c r="D1568" s="1">
        <v>0</v>
      </c>
      <c r="E1568" s="1">
        <v>0</v>
      </c>
      <c r="F1568" s="1">
        <v>0</v>
      </c>
      <c r="G1568" s="2">
        <f t="shared" si="34"/>
        <v>10144.01441</v>
      </c>
      <c r="H1568" s="2">
        <f t="shared" si="35"/>
        <v>0.30999999999767169</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122500</v>
      </c>
      <c r="D1569" s="1">
        <v>0</v>
      </c>
      <c r="E1569" s="1">
        <v>0</v>
      </c>
      <c r="F1569" s="1">
        <v>0</v>
      </c>
      <c r="G1569" s="2">
        <f t="shared" si="34"/>
        <v>11025</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1566032.41</v>
      </c>
      <c r="D1570" s="1">
        <v>0</v>
      </c>
      <c r="E1570" s="1">
        <v>0</v>
      </c>
      <c r="F1570" s="1">
        <v>0</v>
      </c>
      <c r="G1570" s="2">
        <f t="shared" si="34"/>
        <v>142508.94931</v>
      </c>
      <c r="H1570" s="2">
        <f t="shared" si="35"/>
        <v>0.40999999991618097</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1566032.41</v>
      </c>
      <c r="D1574" s="1">
        <v>0</v>
      </c>
      <c r="E1574" s="1">
        <v>0</v>
      </c>
      <c r="F1574" s="1">
        <v>0</v>
      </c>
      <c r="G1574" s="2">
        <f t="shared" si="34"/>
        <v>148773.07895</v>
      </c>
      <c r="H1574" s="2">
        <f t="shared" si="35"/>
        <v>0.40999999991618097</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545898.59</v>
      </c>
      <c r="D1576" s="1">
        <v>0</v>
      </c>
      <c r="E1576" s="1">
        <v>0</v>
      </c>
      <c r="F1576" s="1">
        <v>0</v>
      </c>
      <c r="G1576" s="2">
        <f t="shared" si="34"/>
        <v>52952.163229999998</v>
      </c>
      <c r="H1576" s="2">
        <f t="shared" si="35"/>
        <v>0.41000000003259629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252192.34</v>
      </c>
      <c r="D1578" s="1">
        <v>0</v>
      </c>
      <c r="E1578" s="1">
        <v>0</v>
      </c>
      <c r="F1578" s="1">
        <v>0</v>
      </c>
      <c r="G1578" s="2">
        <f t="shared" si="34"/>
        <v>24967.041660000003</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293706.25</v>
      </c>
      <c r="D1579" s="1">
        <v>0</v>
      </c>
      <c r="E1579" s="1">
        <v>0</v>
      </c>
      <c r="F1579" s="1">
        <v>0</v>
      </c>
      <c r="G1579" s="2">
        <f t="shared" si="34"/>
        <v>29370.625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36799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10647954</v>
      </c>
      <c r="I16" s="172">
        <f>'PR-RAS'!E6</f>
        <v>8005516.8999999994</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5079443</v>
      </c>
      <c r="I17" s="172">
        <f>'PR-RAS'!E151</f>
        <v>6559888.4800000004</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1128144</v>
      </c>
      <c r="I19" s="173">
        <f>'PR-RAS'!E646</f>
        <v>1190917.6200000008</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32151693</v>
      </c>
      <c r="I20" s="175">
        <f>BILANCA!E7</f>
        <v>32820680.289999995</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651076</v>
      </c>
      <c r="I21" s="177">
        <f>BILANCA!E68</f>
        <v>627582.01</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2254823</v>
      </c>
      <c r="I22" s="177">
        <f>BILANCA!E176</f>
        <v>2965830.4799999995</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30547946</v>
      </c>
      <c r="I23" s="179">
        <f>BILANCA!E237</f>
        <v>30482431.819999997</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1332929</v>
      </c>
      <c r="I24" s="175">
        <f>'RAS-funkcijski'!E5</f>
        <v>1906238.71</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1023476</v>
      </c>
      <c r="I25" s="177">
        <f>'RAS-funkcijski'!E35</f>
        <v>733197.36</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2850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3206846</v>
      </c>
      <c r="I27" s="177">
        <f>'RAS-funkcijski'!E114</f>
        <v>1497831.11</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10014805</v>
      </c>
      <c r="I28" s="181">
        <f>'RAS-funkcijski'!E141</f>
        <v>8818055.3200000003</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194625</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194625</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2254822.4700000002</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2965830.4800000023</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2419931.89</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545898.59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26" zoomScaleNormal="100" workbookViewId="0">
      <selection activeCell="E243" sqref="E24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10647954</v>
      </c>
      <c r="E6" s="53">
        <f>E7+E44+E50+E82+E106+E124+E133+E139</f>
        <v>8005516.8999999994</v>
      </c>
      <c r="F6" s="54">
        <f t="shared" ref="F6:F131" si="0">IF(D6&lt;&gt;0,IF(E6/D6&gt;=100,"&gt;&gt;100",E6/D6*100),"-")</f>
        <v>75.183616495713636</v>
      </c>
    </row>
    <row r="7" spans="1:25" ht="12.75" customHeight="1" x14ac:dyDescent="0.2">
      <c r="A7" s="55">
        <v>61</v>
      </c>
      <c r="B7" s="307" t="s">
        <v>57</v>
      </c>
      <c r="C7" s="52" t="s">
        <v>58</v>
      </c>
      <c r="D7" s="53">
        <f t="shared" ref="D7:E7" si="1">D8+D17+D23+D29+D37+D40</f>
        <v>1206646</v>
      </c>
      <c r="E7" s="53">
        <f t="shared" si="1"/>
        <v>1790445.05</v>
      </c>
      <c r="F7" s="54">
        <f t="shared" si="0"/>
        <v>148.38196538172755</v>
      </c>
    </row>
    <row r="8" spans="1:25" ht="12.75" customHeight="1" x14ac:dyDescent="0.2">
      <c r="A8" s="55">
        <v>611</v>
      </c>
      <c r="B8" s="87" t="s">
        <v>59</v>
      </c>
      <c r="C8" s="52" t="s">
        <v>60</v>
      </c>
      <c r="D8" s="53">
        <f t="shared" ref="D8:E8" si="2">SUM(D9:D14)-D15-D16</f>
        <v>1098631</v>
      </c>
      <c r="E8" s="53">
        <f t="shared" si="2"/>
        <v>1746611.37</v>
      </c>
      <c r="F8" s="54">
        <f t="shared" si="0"/>
        <v>158.98071053884334</v>
      </c>
    </row>
    <row r="9" spans="1:25" ht="12.75" customHeight="1" x14ac:dyDescent="0.2">
      <c r="A9" s="55">
        <v>6111</v>
      </c>
      <c r="B9" s="87" t="s">
        <v>61</v>
      </c>
      <c r="C9" s="52" t="s">
        <v>62</v>
      </c>
      <c r="D9" s="244">
        <v>1321568</v>
      </c>
      <c r="E9" s="244">
        <v>1760952.16</v>
      </c>
      <c r="F9" s="54">
        <f t="shared" si="0"/>
        <v>133.24718516186832</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135212</v>
      </c>
      <c r="E13" s="244">
        <v>297078.38</v>
      </c>
      <c r="F13" s="54">
        <f t="shared" si="0"/>
        <v>219.71302842942936</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358149</v>
      </c>
      <c r="E15" s="244">
        <v>311419.17</v>
      </c>
      <c r="F15" s="54">
        <f t="shared" si="0"/>
        <v>86.952405283834381</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101671</v>
      </c>
      <c r="E23" s="53">
        <f t="shared" si="4"/>
        <v>40320.65</v>
      </c>
      <c r="F23" s="54">
        <f t="shared" si="0"/>
        <v>39.65796539819614</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101671</v>
      </c>
      <c r="E27" s="244">
        <v>40320.65</v>
      </c>
      <c r="F27" s="54">
        <f t="shared" si="0"/>
        <v>39.65796539819614</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6344</v>
      </c>
      <c r="E29" s="53">
        <f t="shared" si="5"/>
        <v>3513.03</v>
      </c>
      <c r="F29" s="54">
        <f t="shared" si="0"/>
        <v>55.375630517023964</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5992</v>
      </c>
      <c r="E31" s="244">
        <v>3513.03</v>
      </c>
      <c r="F31" s="54">
        <f t="shared" si="0"/>
        <v>58.628671562082779</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352</v>
      </c>
      <c r="E33" s="244">
        <v>0</v>
      </c>
      <c r="F33" s="54">
        <f t="shared" si="0"/>
        <v>0</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8667248</v>
      </c>
      <c r="E50" s="53">
        <f>E51+E54+E59+E62+E65+E68+E71+E74+E77</f>
        <v>5033404.68</v>
      </c>
      <c r="F50" s="54">
        <f t="shared" si="0"/>
        <v>58.073850892463206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4778576</v>
      </c>
      <c r="E59" s="53">
        <f t="shared" si="12"/>
        <v>2549396.1</v>
      </c>
      <c r="F59" s="54">
        <f t="shared" si="0"/>
        <v>53.350539993504341</v>
      </c>
    </row>
    <row r="60" spans="1:6" ht="24" x14ac:dyDescent="0.2">
      <c r="A60" s="55">
        <v>6331</v>
      </c>
      <c r="B60" s="88" t="s">
        <v>163</v>
      </c>
      <c r="C60" s="52" t="s">
        <v>164</v>
      </c>
      <c r="D60" s="244">
        <v>2417210</v>
      </c>
      <c r="E60" s="244">
        <v>2356217.1</v>
      </c>
      <c r="F60" s="54">
        <f t="shared" si="0"/>
        <v>97.476723164309263</v>
      </c>
    </row>
    <row r="61" spans="1:6" ht="24" x14ac:dyDescent="0.2">
      <c r="A61" s="55">
        <v>6332</v>
      </c>
      <c r="B61" s="88" t="s">
        <v>165</v>
      </c>
      <c r="C61" s="52" t="s">
        <v>166</v>
      </c>
      <c r="D61" s="244">
        <v>2361366</v>
      </c>
      <c r="E61" s="244">
        <v>193179</v>
      </c>
      <c r="F61" s="54">
        <f t="shared" si="0"/>
        <v>8.1808156804154883</v>
      </c>
    </row>
    <row r="62" spans="1:6" ht="12.75" customHeight="1" x14ac:dyDescent="0.2">
      <c r="A62" s="55">
        <v>634</v>
      </c>
      <c r="B62" s="87" t="s">
        <v>167</v>
      </c>
      <c r="C62" s="52" t="s">
        <v>168</v>
      </c>
      <c r="D62" s="53">
        <f t="shared" ref="D62:E62" si="13">SUM(D63:D64)</f>
        <v>148538</v>
      </c>
      <c r="E62" s="53">
        <f t="shared" si="13"/>
        <v>63279.55</v>
      </c>
      <c r="F62" s="54">
        <f t="shared" si="0"/>
        <v>42.601590165479543</v>
      </c>
    </row>
    <row r="63" spans="1:6" ht="12.75" customHeight="1" x14ac:dyDescent="0.2">
      <c r="A63" s="55">
        <v>6341</v>
      </c>
      <c r="B63" s="87" t="s">
        <v>169</v>
      </c>
      <c r="C63" s="52" t="s">
        <v>170</v>
      </c>
      <c r="D63" s="244">
        <v>148538</v>
      </c>
      <c r="E63" s="244">
        <v>63279.55</v>
      </c>
      <c r="F63" s="54">
        <f t="shared" si="0"/>
        <v>42.601590165479543</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0</v>
      </c>
      <c r="E68" s="53">
        <f t="shared" si="15"/>
        <v>140000</v>
      </c>
      <c r="F68" s="54" t="str">
        <f t="shared" si="0"/>
        <v>-</v>
      </c>
    </row>
    <row r="69" spans="1:6" ht="12.75" customHeight="1" x14ac:dyDescent="0.2">
      <c r="A69" s="55" t="s">
        <v>181</v>
      </c>
      <c r="B69" s="87" t="s">
        <v>182</v>
      </c>
      <c r="C69" s="52" t="s">
        <v>181</v>
      </c>
      <c r="D69" s="244">
        <v>0</v>
      </c>
      <c r="E69" s="244">
        <v>140000</v>
      </c>
      <c r="F69" s="54" t="str">
        <f t="shared" si="0"/>
        <v>-</v>
      </c>
    </row>
    <row r="70" spans="1:6" ht="24" x14ac:dyDescent="0.2">
      <c r="A70" s="55" t="s">
        <v>183</v>
      </c>
      <c r="B70" s="87" t="s">
        <v>184</v>
      </c>
      <c r="C70" s="52" t="s">
        <v>183</v>
      </c>
      <c r="D70" s="244">
        <v>0</v>
      </c>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3740134</v>
      </c>
      <c r="E74" s="53">
        <f t="shared" si="17"/>
        <v>2280729.0300000003</v>
      </c>
      <c r="F74" s="54">
        <f t="shared" si="0"/>
        <v>60.979874785234976</v>
      </c>
    </row>
    <row r="75" spans="1:6" ht="12.75" customHeight="1" x14ac:dyDescent="0.2">
      <c r="A75" s="55" t="s">
        <v>193</v>
      </c>
      <c r="B75" s="87" t="s">
        <v>194</v>
      </c>
      <c r="C75" s="52" t="s">
        <v>193</v>
      </c>
      <c r="D75" s="244">
        <v>2169091</v>
      </c>
      <c r="E75" s="244">
        <v>880953.42</v>
      </c>
      <c r="F75" s="54">
        <f t="shared" si="0"/>
        <v>40.613944735375327</v>
      </c>
    </row>
    <row r="76" spans="1:6" ht="12.75" customHeight="1" x14ac:dyDescent="0.2">
      <c r="A76" s="55" t="s">
        <v>195</v>
      </c>
      <c r="B76" s="87" t="s">
        <v>196</v>
      </c>
      <c r="C76" s="52" t="s">
        <v>195</v>
      </c>
      <c r="D76" s="244">
        <v>1571043</v>
      </c>
      <c r="E76" s="244">
        <v>1399775.61</v>
      </c>
      <c r="F76" s="54">
        <f t="shared" si="0"/>
        <v>89.098491257082074</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569826</v>
      </c>
      <c r="E82" s="53">
        <f t="shared" si="19"/>
        <v>714071.54</v>
      </c>
      <c r="F82" s="54">
        <f t="shared" si="0"/>
        <v>125.31396250785328</v>
      </c>
    </row>
    <row r="83" spans="1:6" ht="12.75" customHeight="1" x14ac:dyDescent="0.2">
      <c r="A83" s="55">
        <v>641</v>
      </c>
      <c r="B83" s="87" t="s">
        <v>209</v>
      </c>
      <c r="C83" s="52" t="s">
        <v>210</v>
      </c>
      <c r="D83" s="53">
        <f t="shared" ref="D83:E83" si="20">SUM(D84:D90)</f>
        <v>1</v>
      </c>
      <c r="E83" s="53">
        <f t="shared" si="20"/>
        <v>0.24</v>
      </c>
      <c r="F83" s="54">
        <f t="shared" si="0"/>
        <v>24</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1</v>
      </c>
      <c r="E85" s="244">
        <v>0.24</v>
      </c>
      <c r="F85" s="54">
        <f t="shared" si="0"/>
        <v>24</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569825</v>
      </c>
      <c r="E91" s="53">
        <f t="shared" si="21"/>
        <v>714071.3</v>
      </c>
      <c r="F91" s="54">
        <f t="shared" si="0"/>
        <v>125.31414030623438</v>
      </c>
    </row>
    <row r="92" spans="1:6" ht="12.75" customHeight="1" x14ac:dyDescent="0.2">
      <c r="A92" s="55">
        <v>6421</v>
      </c>
      <c r="B92" s="87" t="s">
        <v>227</v>
      </c>
      <c r="C92" s="52" t="s">
        <v>228</v>
      </c>
      <c r="D92" s="244">
        <v>134231</v>
      </c>
      <c r="E92" s="244">
        <v>269237.01</v>
      </c>
      <c r="F92" s="54">
        <f t="shared" si="0"/>
        <v>200.5773703540911</v>
      </c>
    </row>
    <row r="93" spans="1:6" ht="12.75" customHeight="1" x14ac:dyDescent="0.2">
      <c r="A93" s="55">
        <v>6422</v>
      </c>
      <c r="B93" s="87" t="s">
        <v>229</v>
      </c>
      <c r="C93" s="52" t="s">
        <v>230</v>
      </c>
      <c r="D93" s="244">
        <v>434219</v>
      </c>
      <c r="E93" s="244">
        <v>444234.29</v>
      </c>
      <c r="F93" s="54">
        <f t="shared" si="0"/>
        <v>102.30650662453738</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1375</v>
      </c>
      <c r="E97" s="244">
        <v>600</v>
      </c>
      <c r="F97" s="54">
        <f t="shared" si="0"/>
        <v>43.636363636363633</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204234</v>
      </c>
      <c r="E106" s="53">
        <f t="shared" si="23"/>
        <v>467595.62999999995</v>
      </c>
      <c r="F106" s="54">
        <f t="shared" si="0"/>
        <v>228.95092394018621</v>
      </c>
    </row>
    <row r="107" spans="1:6" ht="12.75" customHeight="1" x14ac:dyDescent="0.2">
      <c r="A107" s="55">
        <v>651</v>
      </c>
      <c r="B107" s="87" t="s">
        <v>257</v>
      </c>
      <c r="C107" s="52" t="s">
        <v>258</v>
      </c>
      <c r="D107" s="53">
        <f t="shared" ref="D107:E107" si="24">SUM(D108:D111)</f>
        <v>146</v>
      </c>
      <c r="E107" s="53">
        <f t="shared" si="24"/>
        <v>0</v>
      </c>
      <c r="F107" s="54">
        <f t="shared" si="0"/>
        <v>0</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146</v>
      </c>
      <c r="E110" s="244">
        <v>0</v>
      </c>
      <c r="F110" s="54">
        <f t="shared" si="0"/>
        <v>0</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44401</v>
      </c>
      <c r="E112" s="53">
        <f t="shared" si="25"/>
        <v>311017.64999999997</v>
      </c>
      <c r="F112" s="54">
        <f t="shared" si="0"/>
        <v>700.47442625166093</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791</v>
      </c>
      <c r="E114" s="244">
        <v>381.85</v>
      </c>
      <c r="F114" s="54">
        <f t="shared" si="0"/>
        <v>48.274336283185839</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43610</v>
      </c>
      <c r="E117" s="244">
        <v>310635.8</v>
      </c>
      <c r="F117" s="54">
        <f t="shared" si="0"/>
        <v>712.30405870213258</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159687</v>
      </c>
      <c r="E120" s="53">
        <f t="shared" si="26"/>
        <v>156577.97999999998</v>
      </c>
      <c r="F120" s="54">
        <f t="shared" si="0"/>
        <v>98.053053786469775</v>
      </c>
    </row>
    <row r="121" spans="1:6" ht="12.75" customHeight="1" x14ac:dyDescent="0.2">
      <c r="A121" s="55">
        <v>6531</v>
      </c>
      <c r="B121" s="87" t="s">
        <v>285</v>
      </c>
      <c r="C121" s="52" t="s">
        <v>286</v>
      </c>
      <c r="D121" s="244">
        <v>0</v>
      </c>
      <c r="E121" s="244">
        <v>16766.86</v>
      </c>
      <c r="F121" s="54" t="str">
        <f t="shared" si="0"/>
        <v>-</v>
      </c>
    </row>
    <row r="122" spans="1:6" ht="12.75" customHeight="1" x14ac:dyDescent="0.2">
      <c r="A122" s="55">
        <v>6532</v>
      </c>
      <c r="B122" s="87" t="s">
        <v>287</v>
      </c>
      <c r="C122" s="52" t="s">
        <v>288</v>
      </c>
      <c r="D122" s="244">
        <v>159687</v>
      </c>
      <c r="E122" s="244">
        <v>139811.12</v>
      </c>
      <c r="F122" s="54">
        <f t="shared" si="0"/>
        <v>87.553225998359281</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0</v>
      </c>
      <c r="E127" s="244">
        <v>0</v>
      </c>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v>0</v>
      </c>
      <c r="F135" s="54" t="str">
        <f t="shared" si="31"/>
        <v>-</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5079443</v>
      </c>
      <c r="E151" s="53">
        <f t="shared" si="35"/>
        <v>6559888.4800000004</v>
      </c>
      <c r="F151" s="54">
        <f t="shared" si="31"/>
        <v>129.14582327235487</v>
      </c>
    </row>
    <row r="152" spans="1:6" ht="12.75" customHeight="1" x14ac:dyDescent="0.2">
      <c r="A152" s="55">
        <v>31</v>
      </c>
      <c r="B152" s="87" t="s">
        <v>346</v>
      </c>
      <c r="C152" s="52" t="s">
        <v>347</v>
      </c>
      <c r="D152" s="53">
        <f t="shared" ref="D152:E152" si="36">D153+D158+D159</f>
        <v>2173444</v>
      </c>
      <c r="E152" s="53">
        <f t="shared" si="36"/>
        <v>1749596</v>
      </c>
      <c r="F152" s="54">
        <f t="shared" si="31"/>
        <v>80.498784417725972</v>
      </c>
    </row>
    <row r="153" spans="1:6" ht="12.75" customHeight="1" x14ac:dyDescent="0.2">
      <c r="A153" s="55">
        <v>311</v>
      </c>
      <c r="B153" s="87" t="s">
        <v>348</v>
      </c>
      <c r="C153" s="52" t="s">
        <v>349</v>
      </c>
      <c r="D153" s="53">
        <f t="shared" ref="D153:E153" si="37">SUM(D154:D157)</f>
        <v>1826293</v>
      </c>
      <c r="E153" s="53">
        <f t="shared" si="37"/>
        <v>1479484.14</v>
      </c>
      <c r="F153" s="54">
        <f t="shared" si="31"/>
        <v>81.010228917265735</v>
      </c>
    </row>
    <row r="154" spans="1:6" ht="12.75" customHeight="1" x14ac:dyDescent="0.2">
      <c r="A154" s="55">
        <v>3111</v>
      </c>
      <c r="B154" s="87" t="s">
        <v>350</v>
      </c>
      <c r="C154" s="52" t="s">
        <v>351</v>
      </c>
      <c r="D154" s="244">
        <v>1826293</v>
      </c>
      <c r="E154" s="244">
        <v>1479484.14</v>
      </c>
      <c r="F154" s="54">
        <f t="shared" si="31"/>
        <v>81.010228917265735</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0</v>
      </c>
      <c r="E156" s="244">
        <v>0</v>
      </c>
      <c r="F156" s="54" t="str">
        <f t="shared" si="31"/>
        <v>-</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52824</v>
      </c>
      <c r="E158" s="244">
        <v>34190</v>
      </c>
      <c r="F158" s="54">
        <f t="shared" si="31"/>
        <v>64.724367711646224</v>
      </c>
    </row>
    <row r="159" spans="1:6" ht="12.75" customHeight="1" x14ac:dyDescent="0.2">
      <c r="A159" s="55">
        <v>313</v>
      </c>
      <c r="B159" s="87" t="s">
        <v>360</v>
      </c>
      <c r="C159" s="52" t="s">
        <v>361</v>
      </c>
      <c r="D159" s="53">
        <f t="shared" ref="D159:E159" si="38">SUM(D160:D162)</f>
        <v>294327</v>
      </c>
      <c r="E159" s="53">
        <f t="shared" si="38"/>
        <v>235921.86</v>
      </c>
      <c r="F159" s="54">
        <f t="shared" si="31"/>
        <v>80.156377090786762</v>
      </c>
    </row>
    <row r="160" spans="1:6" ht="12.75" customHeight="1" x14ac:dyDescent="0.2">
      <c r="A160" s="55">
        <v>3131</v>
      </c>
      <c r="B160" s="87" t="s">
        <v>139</v>
      </c>
      <c r="C160" s="52" t="s">
        <v>362</v>
      </c>
      <c r="D160" s="244">
        <v>0</v>
      </c>
      <c r="E160" s="244">
        <v>0</v>
      </c>
      <c r="F160" s="54" t="str">
        <f t="shared" si="31"/>
        <v>-</v>
      </c>
    </row>
    <row r="161" spans="1:6" ht="12.75" customHeight="1" x14ac:dyDescent="0.2">
      <c r="A161" s="55">
        <v>3132</v>
      </c>
      <c r="B161" s="87" t="s">
        <v>363</v>
      </c>
      <c r="C161" s="52" t="s">
        <v>364</v>
      </c>
      <c r="D161" s="244">
        <v>294327</v>
      </c>
      <c r="E161" s="244">
        <v>235921.86</v>
      </c>
      <c r="F161" s="54">
        <f t="shared" si="31"/>
        <v>80.156377090786762</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1767893</v>
      </c>
      <c r="E163" s="53">
        <f t="shared" si="39"/>
        <v>2869872.09</v>
      </c>
      <c r="F163" s="54">
        <f t="shared" si="31"/>
        <v>162.33290645983664</v>
      </c>
    </row>
    <row r="164" spans="1:6" ht="12.75" customHeight="1" x14ac:dyDescent="0.2">
      <c r="A164" s="55">
        <v>321</v>
      </c>
      <c r="B164" s="87" t="s">
        <v>369</v>
      </c>
      <c r="C164" s="52" t="s">
        <v>370</v>
      </c>
      <c r="D164" s="53">
        <f t="shared" ref="D164:E164" si="40">SUM(D165:D168)</f>
        <v>147243</v>
      </c>
      <c r="E164" s="53">
        <f t="shared" si="40"/>
        <v>120963.55</v>
      </c>
      <c r="F164" s="54">
        <f t="shared" si="31"/>
        <v>82.15232642638361</v>
      </c>
    </row>
    <row r="165" spans="1:6" ht="12.75" customHeight="1" x14ac:dyDescent="0.2">
      <c r="A165" s="55">
        <v>3211</v>
      </c>
      <c r="B165" s="87" t="s">
        <v>371</v>
      </c>
      <c r="C165" s="52" t="s">
        <v>372</v>
      </c>
      <c r="D165" s="244">
        <v>40829</v>
      </c>
      <c r="E165" s="244">
        <v>34384</v>
      </c>
      <c r="F165" s="54">
        <f t="shared" si="31"/>
        <v>84.214651350755588</v>
      </c>
    </row>
    <row r="166" spans="1:6" ht="12.75" customHeight="1" x14ac:dyDescent="0.2">
      <c r="A166" s="55">
        <v>3212</v>
      </c>
      <c r="B166" s="87" t="s">
        <v>373</v>
      </c>
      <c r="C166" s="52" t="s">
        <v>374</v>
      </c>
      <c r="D166" s="244">
        <v>0</v>
      </c>
      <c r="E166" s="244">
        <v>56960.55</v>
      </c>
      <c r="F166" s="54" t="str">
        <f t="shared" si="31"/>
        <v>-</v>
      </c>
    </row>
    <row r="167" spans="1:6" ht="12.75" customHeight="1" x14ac:dyDescent="0.2">
      <c r="A167" s="55">
        <v>3213</v>
      </c>
      <c r="B167" s="87" t="s">
        <v>375</v>
      </c>
      <c r="C167" s="52" t="s">
        <v>376</v>
      </c>
      <c r="D167" s="244">
        <v>79250</v>
      </c>
      <c r="E167" s="244">
        <v>1600</v>
      </c>
      <c r="F167" s="54">
        <f t="shared" si="31"/>
        <v>2.018927444794953</v>
      </c>
    </row>
    <row r="168" spans="1:6" ht="12.75" customHeight="1" x14ac:dyDescent="0.2">
      <c r="A168" s="55">
        <v>3214</v>
      </c>
      <c r="B168" s="87" t="s">
        <v>377</v>
      </c>
      <c r="C168" s="52" t="s">
        <v>378</v>
      </c>
      <c r="D168" s="244">
        <v>27164</v>
      </c>
      <c r="E168" s="244">
        <v>28019</v>
      </c>
      <c r="F168" s="54">
        <f t="shared" si="31"/>
        <v>103.14754822559269</v>
      </c>
    </row>
    <row r="169" spans="1:6" ht="12.75" customHeight="1" x14ac:dyDescent="0.2">
      <c r="A169" s="55">
        <v>322</v>
      </c>
      <c r="B169" s="87" t="s">
        <v>379</v>
      </c>
      <c r="C169" s="52" t="s">
        <v>380</v>
      </c>
      <c r="D169" s="53">
        <f t="shared" ref="D169:E169" si="41">SUM(D170:D176)</f>
        <v>339857</v>
      </c>
      <c r="E169" s="53">
        <f t="shared" si="41"/>
        <v>1010172.52</v>
      </c>
      <c r="F169" s="54">
        <f t="shared" si="31"/>
        <v>297.23457807254226</v>
      </c>
    </row>
    <row r="170" spans="1:6" ht="12.75" customHeight="1" x14ac:dyDescent="0.2">
      <c r="A170" s="55">
        <v>3221</v>
      </c>
      <c r="B170" s="87" t="s">
        <v>381</v>
      </c>
      <c r="C170" s="52" t="s">
        <v>382</v>
      </c>
      <c r="D170" s="244">
        <v>98545</v>
      </c>
      <c r="E170" s="244">
        <v>306289.15999999997</v>
      </c>
      <c r="F170" s="54">
        <f t="shared" si="31"/>
        <v>310.81146684255924</v>
      </c>
    </row>
    <row r="171" spans="1:6" ht="12.75" customHeight="1" x14ac:dyDescent="0.2">
      <c r="A171" s="55">
        <v>3222</v>
      </c>
      <c r="B171" s="87" t="s">
        <v>383</v>
      </c>
      <c r="C171" s="52" t="s">
        <v>384</v>
      </c>
      <c r="D171" s="244">
        <v>0</v>
      </c>
      <c r="E171" s="244">
        <v>145297.32999999999</v>
      </c>
      <c r="F171" s="54" t="str">
        <f t="shared" si="31"/>
        <v>-</v>
      </c>
    </row>
    <row r="172" spans="1:6" ht="12.75" customHeight="1" x14ac:dyDescent="0.2">
      <c r="A172" s="55">
        <v>3223</v>
      </c>
      <c r="B172" s="87" t="s">
        <v>385</v>
      </c>
      <c r="C172" s="52" t="s">
        <v>386</v>
      </c>
      <c r="D172" s="244">
        <v>213532</v>
      </c>
      <c r="E172" s="244">
        <v>406645.34</v>
      </c>
      <c r="F172" s="54">
        <f t="shared" si="31"/>
        <v>190.43765805593543</v>
      </c>
    </row>
    <row r="173" spans="1:6" ht="12.75" customHeight="1" x14ac:dyDescent="0.2">
      <c r="A173" s="55">
        <v>3224</v>
      </c>
      <c r="B173" s="87" t="s">
        <v>387</v>
      </c>
      <c r="C173" s="52" t="s">
        <v>388</v>
      </c>
      <c r="D173" s="244">
        <v>13295</v>
      </c>
      <c r="E173" s="244">
        <v>18831.990000000002</v>
      </c>
      <c r="F173" s="54">
        <f t="shared" si="31"/>
        <v>141.64716058668674</v>
      </c>
    </row>
    <row r="174" spans="1:6" ht="12.75" customHeight="1" x14ac:dyDescent="0.2">
      <c r="A174" s="55">
        <v>3225</v>
      </c>
      <c r="B174" s="87" t="s">
        <v>389</v>
      </c>
      <c r="C174" s="52" t="s">
        <v>390</v>
      </c>
      <c r="D174" s="244">
        <v>14485</v>
      </c>
      <c r="E174" s="244">
        <v>130494.7</v>
      </c>
      <c r="F174" s="54">
        <f t="shared" si="31"/>
        <v>900.89540904383853</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0</v>
      </c>
      <c r="E176" s="244">
        <v>2614</v>
      </c>
      <c r="F176" s="54" t="str">
        <f t="shared" si="31"/>
        <v>-</v>
      </c>
    </row>
    <row r="177" spans="1:6" ht="12.75" customHeight="1" x14ac:dyDescent="0.2">
      <c r="A177" s="55">
        <v>323</v>
      </c>
      <c r="B177" s="87" t="s">
        <v>395</v>
      </c>
      <c r="C177" s="52" t="s">
        <v>396</v>
      </c>
      <c r="D177" s="53">
        <f t="shared" ref="D177:E177" si="42">SUM(D178:D186)</f>
        <v>1098445</v>
      </c>
      <c r="E177" s="53">
        <f t="shared" si="42"/>
        <v>1452881.5299999998</v>
      </c>
      <c r="F177" s="54">
        <f t="shared" si="31"/>
        <v>132.267116696785</v>
      </c>
    </row>
    <row r="178" spans="1:6" ht="12.75" customHeight="1" x14ac:dyDescent="0.2">
      <c r="A178" s="55">
        <v>3231</v>
      </c>
      <c r="B178" s="87" t="s">
        <v>397</v>
      </c>
      <c r="C178" s="52" t="s">
        <v>398</v>
      </c>
      <c r="D178" s="244">
        <v>31489</v>
      </c>
      <c r="E178" s="244">
        <v>34012.33</v>
      </c>
      <c r="F178" s="54">
        <f t="shared" si="31"/>
        <v>108.01336974816603</v>
      </c>
    </row>
    <row r="179" spans="1:6" ht="12.75" customHeight="1" x14ac:dyDescent="0.2">
      <c r="A179" s="55">
        <v>3232</v>
      </c>
      <c r="B179" s="87" t="s">
        <v>399</v>
      </c>
      <c r="C179" s="52" t="s">
        <v>400</v>
      </c>
      <c r="D179" s="244">
        <v>293942</v>
      </c>
      <c r="E179" s="244">
        <v>404852.34</v>
      </c>
      <c r="F179" s="54">
        <f t="shared" si="31"/>
        <v>137.73204917977017</v>
      </c>
    </row>
    <row r="180" spans="1:6" ht="12.75" customHeight="1" x14ac:dyDescent="0.2">
      <c r="A180" s="55">
        <v>3233</v>
      </c>
      <c r="B180" s="87" t="s">
        <v>401</v>
      </c>
      <c r="C180" s="52" t="s">
        <v>402</v>
      </c>
      <c r="D180" s="244">
        <v>119798</v>
      </c>
      <c r="E180" s="244">
        <v>100394.52</v>
      </c>
      <c r="F180" s="54">
        <f t="shared" si="31"/>
        <v>83.803168667256557</v>
      </c>
    </row>
    <row r="181" spans="1:6" ht="12.75" customHeight="1" x14ac:dyDescent="0.2">
      <c r="A181" s="55">
        <v>3234</v>
      </c>
      <c r="B181" s="87" t="s">
        <v>403</v>
      </c>
      <c r="C181" s="52" t="s">
        <v>404</v>
      </c>
      <c r="D181" s="244">
        <v>164596</v>
      </c>
      <c r="E181" s="244">
        <v>85981.52</v>
      </c>
      <c r="F181" s="54">
        <f t="shared" si="31"/>
        <v>52.237915866728237</v>
      </c>
    </row>
    <row r="182" spans="1:6" ht="12.75" customHeight="1" x14ac:dyDescent="0.2">
      <c r="A182" s="55">
        <v>3235</v>
      </c>
      <c r="B182" s="87" t="s">
        <v>405</v>
      </c>
      <c r="C182" s="52" t="s">
        <v>406</v>
      </c>
      <c r="D182" s="244">
        <v>0</v>
      </c>
      <c r="E182" s="244">
        <v>43537.89</v>
      </c>
      <c r="F182" s="54" t="str">
        <f t="shared" si="31"/>
        <v>-</v>
      </c>
    </row>
    <row r="183" spans="1:6" ht="12.75" customHeight="1" x14ac:dyDescent="0.2">
      <c r="A183" s="55">
        <v>3236</v>
      </c>
      <c r="B183" s="87" t="s">
        <v>407</v>
      </c>
      <c r="C183" s="52" t="s">
        <v>408</v>
      </c>
      <c r="D183" s="244">
        <v>0</v>
      </c>
      <c r="E183" s="244">
        <v>4805</v>
      </c>
      <c r="F183" s="54" t="str">
        <f t="shared" si="31"/>
        <v>-</v>
      </c>
    </row>
    <row r="184" spans="1:6" ht="12.75" customHeight="1" x14ac:dyDescent="0.2">
      <c r="A184" s="55">
        <v>3237</v>
      </c>
      <c r="B184" s="87" t="s">
        <v>409</v>
      </c>
      <c r="C184" s="52" t="s">
        <v>410</v>
      </c>
      <c r="D184" s="244">
        <v>409097</v>
      </c>
      <c r="E184" s="244">
        <v>615261.06999999995</v>
      </c>
      <c r="F184" s="54">
        <f t="shared" si="31"/>
        <v>150.39491123132166</v>
      </c>
    </row>
    <row r="185" spans="1:6" ht="12.75" customHeight="1" x14ac:dyDescent="0.2">
      <c r="A185" s="55">
        <v>3238</v>
      </c>
      <c r="B185" s="87" t="s">
        <v>411</v>
      </c>
      <c r="C185" s="52" t="s">
        <v>412</v>
      </c>
      <c r="D185" s="244">
        <v>49059</v>
      </c>
      <c r="E185" s="244">
        <v>50813.42</v>
      </c>
      <c r="F185" s="54">
        <f t="shared" si="31"/>
        <v>103.57614301147598</v>
      </c>
    </row>
    <row r="186" spans="1:6" ht="12.75" customHeight="1" x14ac:dyDescent="0.2">
      <c r="A186" s="55">
        <v>3239</v>
      </c>
      <c r="B186" s="87" t="s">
        <v>413</v>
      </c>
      <c r="C186" s="52" t="s">
        <v>414</v>
      </c>
      <c r="D186" s="244">
        <v>30464</v>
      </c>
      <c r="E186" s="244">
        <v>113223.44</v>
      </c>
      <c r="F186" s="54">
        <f t="shared" si="31"/>
        <v>371.66307773109241</v>
      </c>
    </row>
    <row r="187" spans="1:6" ht="12.75" customHeight="1" x14ac:dyDescent="0.2">
      <c r="A187" s="55">
        <v>324</v>
      </c>
      <c r="B187" s="87" t="s">
        <v>415</v>
      </c>
      <c r="C187" s="52" t="s">
        <v>416</v>
      </c>
      <c r="D187" s="244">
        <v>0</v>
      </c>
      <c r="E187" s="244">
        <v>0</v>
      </c>
      <c r="F187" s="54" t="str">
        <f t="shared" si="31"/>
        <v>-</v>
      </c>
    </row>
    <row r="188" spans="1:6" ht="12.75" customHeight="1" x14ac:dyDescent="0.2">
      <c r="A188" s="55">
        <v>329</v>
      </c>
      <c r="B188" s="87" t="s">
        <v>417</v>
      </c>
      <c r="C188" s="52" t="s">
        <v>418</v>
      </c>
      <c r="D188" s="53">
        <f t="shared" ref="D188:E188" si="43">SUM(D189:D195)</f>
        <v>182348</v>
      </c>
      <c r="E188" s="53">
        <f t="shared" si="43"/>
        <v>285854.49</v>
      </c>
      <c r="F188" s="54">
        <f t="shared" si="31"/>
        <v>156.76316164696075</v>
      </c>
    </row>
    <row r="189" spans="1:6" ht="12.75" customHeight="1" x14ac:dyDescent="0.2">
      <c r="A189" s="55">
        <v>3291</v>
      </c>
      <c r="B189" s="234" t="s">
        <v>419</v>
      </c>
      <c r="C189" s="52" t="s">
        <v>420</v>
      </c>
      <c r="D189" s="244">
        <v>45005</v>
      </c>
      <c r="E189" s="244">
        <v>48644.86</v>
      </c>
      <c r="F189" s="54">
        <f t="shared" si="31"/>
        <v>108.08767914676147</v>
      </c>
    </row>
    <row r="190" spans="1:6" ht="12.75" customHeight="1" x14ac:dyDescent="0.2">
      <c r="A190" s="55">
        <v>3292</v>
      </c>
      <c r="B190" s="87" t="s">
        <v>421</v>
      </c>
      <c r="C190" s="52" t="s">
        <v>422</v>
      </c>
      <c r="D190" s="244">
        <v>11549</v>
      </c>
      <c r="E190" s="244">
        <v>9711.92</v>
      </c>
      <c r="F190" s="54">
        <f t="shared" si="31"/>
        <v>84.093168239674426</v>
      </c>
    </row>
    <row r="191" spans="1:6" ht="12.75" customHeight="1" x14ac:dyDescent="0.2">
      <c r="A191" s="55">
        <v>3293</v>
      </c>
      <c r="B191" s="87" t="s">
        <v>423</v>
      </c>
      <c r="C191" s="52" t="s">
        <v>424</v>
      </c>
      <c r="D191" s="244">
        <v>27616</v>
      </c>
      <c r="E191" s="244">
        <v>35253.57</v>
      </c>
      <c r="F191" s="54">
        <f t="shared" si="31"/>
        <v>127.65632242178447</v>
      </c>
    </row>
    <row r="192" spans="1:6" ht="12.75" customHeight="1" x14ac:dyDescent="0.2">
      <c r="A192" s="55">
        <v>3294</v>
      </c>
      <c r="B192" s="87" t="s">
        <v>425</v>
      </c>
      <c r="C192" s="52" t="s">
        <v>426</v>
      </c>
      <c r="D192" s="244">
        <v>4934</v>
      </c>
      <c r="E192" s="244">
        <v>10000</v>
      </c>
      <c r="F192" s="54">
        <f t="shared" si="31"/>
        <v>202.67531414673692</v>
      </c>
    </row>
    <row r="193" spans="1:6" ht="12.75" customHeight="1" x14ac:dyDescent="0.2">
      <c r="A193" s="55">
        <v>3295</v>
      </c>
      <c r="B193" s="87" t="s">
        <v>427</v>
      </c>
      <c r="C193" s="52" t="s">
        <v>428</v>
      </c>
      <c r="D193" s="244">
        <v>14453</v>
      </c>
      <c r="E193" s="244">
        <v>19374</v>
      </c>
      <c r="F193" s="54">
        <f t="shared" si="31"/>
        <v>134.04829447173597</v>
      </c>
    </row>
    <row r="194" spans="1:6" ht="12.75" customHeight="1" x14ac:dyDescent="0.2">
      <c r="A194" s="55" t="s">
        <v>429</v>
      </c>
      <c r="B194" s="87" t="s">
        <v>430</v>
      </c>
      <c r="C194" s="52" t="s">
        <v>429</v>
      </c>
      <c r="D194" s="244">
        <v>0</v>
      </c>
      <c r="E194" s="244">
        <v>0</v>
      </c>
      <c r="F194" s="54" t="str">
        <f t="shared" si="31"/>
        <v>-</v>
      </c>
    </row>
    <row r="195" spans="1:6" ht="12.75" customHeight="1" x14ac:dyDescent="0.2">
      <c r="A195" s="55">
        <v>3299</v>
      </c>
      <c r="B195" s="87" t="s">
        <v>431</v>
      </c>
      <c r="C195" s="52" t="s">
        <v>432</v>
      </c>
      <c r="D195" s="244">
        <v>78791</v>
      </c>
      <c r="E195" s="244">
        <v>162870.14000000001</v>
      </c>
      <c r="F195" s="54">
        <f t="shared" si="31"/>
        <v>206.71160411722153</v>
      </c>
    </row>
    <row r="196" spans="1:6" ht="12.75" customHeight="1" x14ac:dyDescent="0.2">
      <c r="A196" s="55">
        <v>34</v>
      </c>
      <c r="B196" s="234" t="s">
        <v>433</v>
      </c>
      <c r="C196" s="52" t="s">
        <v>434</v>
      </c>
      <c r="D196" s="53">
        <f t="shared" ref="D196:E196" si="44">D197+D202+D210</f>
        <v>87319</v>
      </c>
      <c r="E196" s="53">
        <f t="shared" si="44"/>
        <v>20199.96</v>
      </c>
      <c r="F196" s="54">
        <f t="shared" si="31"/>
        <v>23.133521913901902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43766</v>
      </c>
      <c r="E202" s="53">
        <f t="shared" si="46"/>
        <v>2863.95</v>
      </c>
      <c r="F202" s="54">
        <f t="shared" si="31"/>
        <v>6.5437782753735769</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0</v>
      </c>
      <c r="E204" s="244">
        <v>0</v>
      </c>
      <c r="F204" s="54" t="str">
        <f t="shared" si="31"/>
        <v>-</v>
      </c>
    </row>
    <row r="205" spans="1:6" ht="24" x14ac:dyDescent="0.2">
      <c r="A205" s="55">
        <v>3423</v>
      </c>
      <c r="B205" s="234" t="s">
        <v>451</v>
      </c>
      <c r="C205" s="52" t="s">
        <v>452</v>
      </c>
      <c r="D205" s="244">
        <v>43766</v>
      </c>
      <c r="E205" s="244">
        <v>2863.95</v>
      </c>
      <c r="F205" s="54">
        <f t="shared" si="31"/>
        <v>6.5437782753735769</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43553</v>
      </c>
      <c r="E210" s="53">
        <f t="shared" si="47"/>
        <v>17336.009999999998</v>
      </c>
      <c r="F210" s="54">
        <f t="shared" si="31"/>
        <v>39.804399237710371</v>
      </c>
    </row>
    <row r="211" spans="1:6" ht="12.75" customHeight="1" x14ac:dyDescent="0.2">
      <c r="A211" s="55">
        <v>3431</v>
      </c>
      <c r="B211" s="234" t="s">
        <v>463</v>
      </c>
      <c r="C211" s="52" t="s">
        <v>464</v>
      </c>
      <c r="D211" s="244">
        <v>43553</v>
      </c>
      <c r="E211" s="244">
        <v>17336.009999999998</v>
      </c>
      <c r="F211" s="54">
        <f t="shared" si="31"/>
        <v>39.804399237710371</v>
      </c>
    </row>
    <row r="212" spans="1:6" ht="12.75" customHeight="1" x14ac:dyDescent="0.2">
      <c r="A212" s="55">
        <v>3432</v>
      </c>
      <c r="B212" s="87" t="s">
        <v>465</v>
      </c>
      <c r="C212" s="52" t="s">
        <v>466</v>
      </c>
      <c r="D212" s="244">
        <v>0</v>
      </c>
      <c r="E212" s="244">
        <v>0</v>
      </c>
      <c r="F212" s="54" t="str">
        <f t="shared" si="31"/>
        <v>-</v>
      </c>
    </row>
    <row r="213" spans="1:6" ht="12.75" customHeight="1" x14ac:dyDescent="0.2">
      <c r="A213" s="55">
        <v>3433</v>
      </c>
      <c r="B213" s="87" t="s">
        <v>467</v>
      </c>
      <c r="C213" s="52" t="s">
        <v>468</v>
      </c>
      <c r="D213" s="244">
        <v>0</v>
      </c>
      <c r="E213" s="244">
        <v>0</v>
      </c>
      <c r="F213" s="54" t="str">
        <f t="shared" si="31"/>
        <v>-</v>
      </c>
    </row>
    <row r="214" spans="1:6" ht="12.75" customHeight="1" x14ac:dyDescent="0.2">
      <c r="A214" s="55">
        <v>3434</v>
      </c>
      <c r="B214" s="87" t="s">
        <v>469</v>
      </c>
      <c r="C214" s="52" t="s">
        <v>470</v>
      </c>
      <c r="D214" s="244">
        <v>0</v>
      </c>
      <c r="E214" s="244">
        <v>0</v>
      </c>
      <c r="F214" s="54" t="str">
        <f t="shared" si="31"/>
        <v>-</v>
      </c>
    </row>
    <row r="215" spans="1:6" ht="12.75" customHeight="1" x14ac:dyDescent="0.2">
      <c r="A215" s="55">
        <v>35</v>
      </c>
      <c r="B215" s="87" t="s">
        <v>471</v>
      </c>
      <c r="C215" s="52" t="s">
        <v>472</v>
      </c>
      <c r="D215" s="53">
        <f t="shared" ref="D215:E215" si="48">D216+D219+D223</f>
        <v>20000</v>
      </c>
      <c r="E215" s="53">
        <f t="shared" si="48"/>
        <v>0</v>
      </c>
      <c r="F215" s="54">
        <f t="shared" si="31"/>
        <v>0</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4" x14ac:dyDescent="0.2">
      <c r="A219" s="55">
        <v>352</v>
      </c>
      <c r="B219" s="87" t="s">
        <v>479</v>
      </c>
      <c r="C219" s="52" t="s">
        <v>480</v>
      </c>
      <c r="D219" s="53">
        <f t="shared" ref="D219:E219" si="50">SUM(D220:D222)</f>
        <v>20000</v>
      </c>
      <c r="E219" s="53">
        <f t="shared" si="50"/>
        <v>0</v>
      </c>
      <c r="F219" s="54">
        <f t="shared" si="31"/>
        <v>0</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0</v>
      </c>
      <c r="E221" s="244">
        <v>0</v>
      </c>
      <c r="F221" s="54" t="str">
        <f t="shared" si="31"/>
        <v>-</v>
      </c>
    </row>
    <row r="222" spans="1:6" ht="12.75" customHeight="1" x14ac:dyDescent="0.2">
      <c r="A222" s="55">
        <v>3523</v>
      </c>
      <c r="B222" s="87" t="s">
        <v>485</v>
      </c>
      <c r="C222" s="52" t="s">
        <v>486</v>
      </c>
      <c r="D222" s="244">
        <v>20000</v>
      </c>
      <c r="E222" s="244">
        <v>0</v>
      </c>
      <c r="F222" s="54">
        <f t="shared" si="31"/>
        <v>0</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26947</v>
      </c>
      <c r="E224" s="53">
        <f t="shared" si="51"/>
        <v>6000</v>
      </c>
      <c r="F224" s="54">
        <f t="shared" ref="F224:F235" si="52">IF(D224&lt;&gt;0,IF(E224/D224&gt;=100,"&gt;&gt;100",E224/D224*100),"-")</f>
        <v>22.265929417003751</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v>0</v>
      </c>
      <c r="F232" s="54" t="str">
        <f t="shared" si="52"/>
        <v>-</v>
      </c>
    </row>
    <row r="233" spans="1:6" ht="12.75" customHeight="1" x14ac:dyDescent="0.2">
      <c r="A233" s="55">
        <v>3632</v>
      </c>
      <c r="B233" s="87" t="s">
        <v>507</v>
      </c>
      <c r="C233" s="52" t="s">
        <v>508</v>
      </c>
      <c r="D233" s="244">
        <v>0</v>
      </c>
      <c r="E233" s="244">
        <v>0</v>
      </c>
      <c r="F233" s="54" t="str">
        <f t="shared" si="52"/>
        <v>-</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26947</v>
      </c>
      <c r="E236" s="53">
        <f t="shared" si="56"/>
        <v>6000</v>
      </c>
      <c r="F236" s="54">
        <f t="shared" ref="F236:F239" si="57">IF(D236&lt;&gt;0,IF(E236/D236&gt;=100,"&gt;&gt;100",E236/D236*100),"-")</f>
        <v>22.265929417003751</v>
      </c>
    </row>
    <row r="237" spans="1:6" ht="12.75" customHeight="1" x14ac:dyDescent="0.2">
      <c r="A237" s="55" t="s">
        <v>515</v>
      </c>
      <c r="B237" s="87" t="s">
        <v>516</v>
      </c>
      <c r="C237" s="52" t="s">
        <v>515</v>
      </c>
      <c r="D237" s="244">
        <v>26947</v>
      </c>
      <c r="E237" s="244">
        <v>6000</v>
      </c>
      <c r="F237" s="54">
        <f t="shared" si="57"/>
        <v>22.265929417003751</v>
      </c>
    </row>
    <row r="238" spans="1:6" ht="12.75" customHeight="1" x14ac:dyDescent="0.2">
      <c r="A238" s="55" t="s">
        <v>517</v>
      </c>
      <c r="B238" s="87" t="s">
        <v>518</v>
      </c>
      <c r="C238" s="52" t="s">
        <v>517</v>
      </c>
      <c r="D238" s="244">
        <v>0</v>
      </c>
      <c r="E238" s="244">
        <v>0</v>
      </c>
      <c r="F238" s="54" t="str">
        <f t="shared" si="57"/>
        <v>-</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v>0</v>
      </c>
      <c r="F241" s="54" t="str">
        <f t="shared" si="59"/>
        <v>-</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512163</v>
      </c>
      <c r="E252" s="53">
        <f t="shared" si="63"/>
        <v>504396.69999999995</v>
      </c>
      <c r="F252" s="54">
        <f t="shared" ref="F252:F258" si="64">IF(D252&lt;&gt;0,IF(E252/D252&gt;=100,"&gt;&gt;100",E252/D252*100),"-")</f>
        <v>98.483627282720533</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512163</v>
      </c>
      <c r="E259" s="53">
        <f t="shared" si="66"/>
        <v>504396.69999999995</v>
      </c>
      <c r="F259" s="54">
        <f t="shared" ref="F259:F262" si="67">IF(D259&lt;&gt;0,IF(E259/D259&gt;=100,"&gt;&gt;100",E259/D259*100),"-")</f>
        <v>98.483627282720533</v>
      </c>
    </row>
    <row r="260" spans="1:6" ht="12.75" customHeight="1" x14ac:dyDescent="0.2">
      <c r="A260" s="55">
        <v>3721</v>
      </c>
      <c r="B260" s="87" t="s">
        <v>557</v>
      </c>
      <c r="C260" s="52" t="s">
        <v>558</v>
      </c>
      <c r="D260" s="244">
        <v>388454</v>
      </c>
      <c r="E260" s="244">
        <v>351300.18</v>
      </c>
      <c r="F260" s="54">
        <f t="shared" si="67"/>
        <v>90.435464688225636</v>
      </c>
    </row>
    <row r="261" spans="1:6" ht="12.75" customHeight="1" x14ac:dyDescent="0.2">
      <c r="A261" s="55">
        <v>3722</v>
      </c>
      <c r="B261" s="87" t="s">
        <v>559</v>
      </c>
      <c r="C261" s="52" t="s">
        <v>560</v>
      </c>
      <c r="D261" s="244">
        <v>123709</v>
      </c>
      <c r="E261" s="244">
        <v>153096.51999999999</v>
      </c>
      <c r="F261" s="54">
        <f t="shared" si="67"/>
        <v>123.75536137225262</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491677</v>
      </c>
      <c r="E263" s="53">
        <f t="shared" si="68"/>
        <v>1409823.73</v>
      </c>
      <c r="F263" s="54">
        <f t="shared" ref="F263:F267" si="69">IF(D263&lt;&gt;0,IF(E263/D263&gt;=100,"&gt;&gt;100",E263/D263*100),"-")</f>
        <v>286.73778313811709</v>
      </c>
    </row>
    <row r="264" spans="1:6" ht="12.75" customHeight="1" x14ac:dyDescent="0.2">
      <c r="A264" s="55">
        <v>381</v>
      </c>
      <c r="B264" s="87" t="s">
        <v>565</v>
      </c>
      <c r="C264" s="52" t="s">
        <v>566</v>
      </c>
      <c r="D264" s="53">
        <f t="shared" ref="D264:E264" si="70">SUM(D265:D267)</f>
        <v>383690</v>
      </c>
      <c r="E264" s="53">
        <f t="shared" si="70"/>
        <v>437325.62</v>
      </c>
      <c r="F264" s="54">
        <f t="shared" si="69"/>
        <v>113.97889441997447</v>
      </c>
    </row>
    <row r="265" spans="1:6" ht="12.75" customHeight="1" x14ac:dyDescent="0.2">
      <c r="A265" s="55">
        <v>3811</v>
      </c>
      <c r="B265" s="87" t="s">
        <v>567</v>
      </c>
      <c r="C265" s="52" t="s">
        <v>568</v>
      </c>
      <c r="D265" s="244">
        <v>383690</v>
      </c>
      <c r="E265" s="244">
        <v>437325.62</v>
      </c>
      <c r="F265" s="54">
        <f t="shared" si="69"/>
        <v>113.97889441997447</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107987</v>
      </c>
      <c r="E268" s="53">
        <f t="shared" si="71"/>
        <v>972498.11</v>
      </c>
      <c r="F268" s="54">
        <f t="shared" ref="F268:F272" si="72">IF(D268&lt;&gt;0,IF(E268/D268&gt;=100,"&gt;&gt;100",E268/D268*100),"-")</f>
        <v>900.56961486104808</v>
      </c>
    </row>
    <row r="269" spans="1:6" ht="12.75" customHeight="1" x14ac:dyDescent="0.2">
      <c r="A269" s="55">
        <v>3821</v>
      </c>
      <c r="B269" s="87" t="s">
        <v>575</v>
      </c>
      <c r="C269" s="52" t="s">
        <v>576</v>
      </c>
      <c r="D269" s="244">
        <v>107987</v>
      </c>
      <c r="E269" s="244">
        <v>972498.11</v>
      </c>
      <c r="F269" s="54">
        <f t="shared" si="72"/>
        <v>900.56961486104808</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v>0</v>
      </c>
      <c r="F280" s="54" t="str">
        <f t="shared" si="74"/>
        <v>-</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5079443</v>
      </c>
      <c r="E289" s="53">
        <f t="shared" si="79"/>
        <v>6559888.4800000004</v>
      </c>
      <c r="F289" s="54">
        <f t="shared" si="76"/>
        <v>129.14582327235487</v>
      </c>
    </row>
    <row r="290" spans="1:6" ht="12.75" customHeight="1" x14ac:dyDescent="0.2">
      <c r="A290" s="55" t="s">
        <v>606</v>
      </c>
      <c r="B290" s="87" t="s">
        <v>617</v>
      </c>
      <c r="C290" s="52" t="s">
        <v>618</v>
      </c>
      <c r="D290" s="53">
        <f>IF(D6&gt;=D289,D6-D289,0)</f>
        <v>5568511</v>
      </c>
      <c r="E290" s="53">
        <f>IF(E6&gt;=E289,E6-E289,0)</f>
        <v>1445628.419999999</v>
      </c>
      <c r="F290" s="54">
        <f t="shared" si="76"/>
        <v>25.960771559937641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0</v>
      </c>
      <c r="E292" s="244">
        <v>1830729.23</v>
      </c>
      <c r="F292" s="54" t="str">
        <f t="shared" si="76"/>
        <v>-</v>
      </c>
    </row>
    <row r="293" spans="1:6" ht="12.75" customHeight="1" x14ac:dyDescent="0.2">
      <c r="A293" s="55">
        <v>92221</v>
      </c>
      <c r="B293" s="87" t="s">
        <v>623</v>
      </c>
      <c r="C293" s="52" t="s">
        <v>624</v>
      </c>
      <c r="D293" s="244">
        <v>472186</v>
      </c>
      <c r="E293" s="244">
        <v>0</v>
      </c>
      <c r="F293" s="54">
        <f t="shared" si="76"/>
        <v>0</v>
      </c>
    </row>
    <row r="294" spans="1:6" ht="12.75" customHeight="1" x14ac:dyDescent="0.2">
      <c r="A294" s="55">
        <v>96</v>
      </c>
      <c r="B294" s="87" t="s">
        <v>625</v>
      </c>
      <c r="C294" s="52" t="s">
        <v>626</v>
      </c>
      <c r="D294" s="244">
        <v>535290</v>
      </c>
      <c r="E294" s="244">
        <v>418701.56</v>
      </c>
      <c r="F294" s="54">
        <f t="shared" si="76"/>
        <v>78.219574436286877</v>
      </c>
    </row>
    <row r="295" spans="1:6" ht="24" x14ac:dyDescent="0.2">
      <c r="A295" s="55">
        <v>9661</v>
      </c>
      <c r="B295" s="87" t="s">
        <v>627</v>
      </c>
      <c r="C295" s="52" t="s">
        <v>628</v>
      </c>
      <c r="D295" s="244">
        <v>0</v>
      </c>
      <c r="E295" s="244">
        <v>0</v>
      </c>
      <c r="F295" s="54" t="str">
        <f t="shared" si="76"/>
        <v>-</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v>0</v>
      </c>
      <c r="F301" s="54" t="str">
        <f t="shared" si="81"/>
        <v>-</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v>0</v>
      </c>
      <c r="F313" s="54" t="str">
        <f t="shared" si="81"/>
        <v>-</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4935362</v>
      </c>
      <c r="E350" s="53">
        <f t="shared" si="95"/>
        <v>2258166.84</v>
      </c>
      <c r="F350" s="54">
        <f t="shared" si="81"/>
        <v>45.754837031204602</v>
      </c>
    </row>
    <row r="351" spans="1:6" ht="12.75" customHeight="1" x14ac:dyDescent="0.2">
      <c r="A351" s="55">
        <v>41</v>
      </c>
      <c r="B351" s="87" t="s">
        <v>738</v>
      </c>
      <c r="C351" s="52" t="s">
        <v>739</v>
      </c>
      <c r="D351" s="53">
        <f t="shared" ref="D351:E351" si="96">D352+D356</f>
        <v>278500</v>
      </c>
      <c r="E351" s="53">
        <f t="shared" si="96"/>
        <v>0</v>
      </c>
      <c r="F351" s="54">
        <f t="shared" si="81"/>
        <v>0</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v>0</v>
      </c>
      <c r="F353" s="54" t="str">
        <f t="shared" si="81"/>
        <v>-</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278500</v>
      </c>
      <c r="E356" s="53">
        <f t="shared" si="98"/>
        <v>0</v>
      </c>
      <c r="F356" s="54">
        <f t="shared" si="81"/>
        <v>0</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0</v>
      </c>
      <c r="E360" s="244">
        <v>0</v>
      </c>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278500</v>
      </c>
      <c r="E362" s="244">
        <v>0</v>
      </c>
      <c r="F362" s="54">
        <f t="shared" si="81"/>
        <v>0</v>
      </c>
    </row>
    <row r="363" spans="1:6" ht="24" x14ac:dyDescent="0.2">
      <c r="A363" s="55">
        <v>42</v>
      </c>
      <c r="B363" s="234" t="s">
        <v>754</v>
      </c>
      <c r="C363" s="52" t="s">
        <v>755</v>
      </c>
      <c r="D363" s="53">
        <f t="shared" ref="D363:E363" si="99">D364+D369+D378+D383+D388+D391</f>
        <v>4656862</v>
      </c>
      <c r="E363" s="53">
        <f t="shared" si="99"/>
        <v>2258166.84</v>
      </c>
      <c r="F363" s="54">
        <f t="shared" si="81"/>
        <v>48.491169375429202</v>
      </c>
    </row>
    <row r="364" spans="1:6" ht="12.75" customHeight="1" x14ac:dyDescent="0.2">
      <c r="A364" s="55">
        <v>421</v>
      </c>
      <c r="B364" s="87" t="s">
        <v>756</v>
      </c>
      <c r="C364" s="52" t="s">
        <v>757</v>
      </c>
      <c r="D364" s="53">
        <f t="shared" ref="D364:E364" si="100">SUM(D365:D368)</f>
        <v>3829763</v>
      </c>
      <c r="E364" s="53">
        <f t="shared" si="100"/>
        <v>1818368.94</v>
      </c>
      <c r="F364" s="54">
        <f t="shared" si="81"/>
        <v>47.479933875803802</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0</v>
      </c>
      <c r="E366" s="244">
        <v>463645.07</v>
      </c>
      <c r="F366" s="54" t="str">
        <f t="shared" si="81"/>
        <v>-</v>
      </c>
    </row>
    <row r="367" spans="1:6" ht="12.75" customHeight="1" x14ac:dyDescent="0.2">
      <c r="A367" s="55">
        <v>4213</v>
      </c>
      <c r="B367" s="87" t="s">
        <v>666</v>
      </c>
      <c r="C367" s="52" t="s">
        <v>760</v>
      </c>
      <c r="D367" s="244">
        <v>581451</v>
      </c>
      <c r="E367" s="244">
        <v>461592.38</v>
      </c>
      <c r="F367" s="54">
        <f t="shared" si="81"/>
        <v>79.386290504272921</v>
      </c>
    </row>
    <row r="368" spans="1:6" ht="12.75" customHeight="1" x14ac:dyDescent="0.2">
      <c r="A368" s="55">
        <v>4214</v>
      </c>
      <c r="B368" s="87" t="s">
        <v>668</v>
      </c>
      <c r="C368" s="52" t="s">
        <v>761</v>
      </c>
      <c r="D368" s="244">
        <v>3248312</v>
      </c>
      <c r="E368" s="244">
        <v>893131.49</v>
      </c>
      <c r="F368" s="54">
        <f t="shared" si="81"/>
        <v>27.495249532680361</v>
      </c>
    </row>
    <row r="369" spans="1:6" ht="12.75" customHeight="1" x14ac:dyDescent="0.2">
      <c r="A369" s="55">
        <v>422</v>
      </c>
      <c r="B369" s="87" t="s">
        <v>762</v>
      </c>
      <c r="C369" s="52" t="s">
        <v>763</v>
      </c>
      <c r="D369" s="53">
        <f t="shared" ref="D369:E369" si="101">SUM(D370:D377)</f>
        <v>508548</v>
      </c>
      <c r="E369" s="53">
        <f t="shared" si="101"/>
        <v>329797.90000000002</v>
      </c>
      <c r="F369" s="54">
        <f t="shared" si="81"/>
        <v>64.850889198266444</v>
      </c>
    </row>
    <row r="370" spans="1:6" ht="12.75" customHeight="1" x14ac:dyDescent="0.2">
      <c r="A370" s="55">
        <v>4221</v>
      </c>
      <c r="B370" s="87" t="s">
        <v>672</v>
      </c>
      <c r="C370" s="52" t="s">
        <v>764</v>
      </c>
      <c r="D370" s="244">
        <v>6312</v>
      </c>
      <c r="E370" s="244">
        <v>93902.68</v>
      </c>
      <c r="F370" s="54">
        <f t="shared" si="81"/>
        <v>1487.6850443599492</v>
      </c>
    </row>
    <row r="371" spans="1:6" ht="12.75" customHeight="1" x14ac:dyDescent="0.2">
      <c r="A371" s="55">
        <v>4222</v>
      </c>
      <c r="B371" s="87" t="s">
        <v>765</v>
      </c>
      <c r="C371" s="52" t="s">
        <v>766</v>
      </c>
      <c r="D371" s="244">
        <v>0</v>
      </c>
      <c r="E371" s="244">
        <v>0</v>
      </c>
      <c r="F371" s="54" t="str">
        <f t="shared" si="81"/>
        <v>-</v>
      </c>
    </row>
    <row r="372" spans="1:6" ht="12.75" customHeight="1" x14ac:dyDescent="0.2">
      <c r="A372" s="55">
        <v>4223</v>
      </c>
      <c r="B372" s="87" t="s">
        <v>676</v>
      </c>
      <c r="C372" s="52" t="s">
        <v>767</v>
      </c>
      <c r="D372" s="244">
        <v>294156</v>
      </c>
      <c r="E372" s="244">
        <v>0</v>
      </c>
      <c r="F372" s="54">
        <f t="shared" si="81"/>
        <v>0</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0</v>
      </c>
      <c r="E375" s="244">
        <v>33332.800000000003</v>
      </c>
      <c r="F375" s="54" t="str">
        <f t="shared" si="81"/>
        <v>-</v>
      </c>
    </row>
    <row r="376" spans="1:6" ht="12.75" customHeight="1" x14ac:dyDescent="0.2">
      <c r="A376" s="55">
        <v>4227</v>
      </c>
      <c r="B376" s="234" t="s">
        <v>684</v>
      </c>
      <c r="C376" s="52" t="s">
        <v>771</v>
      </c>
      <c r="D376" s="244">
        <v>208080</v>
      </c>
      <c r="E376" s="244">
        <v>202562.42</v>
      </c>
      <c r="F376" s="54">
        <f t="shared" si="81"/>
        <v>97.348337178008464</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299351</v>
      </c>
      <c r="E378" s="53">
        <f t="shared" si="102"/>
        <v>0</v>
      </c>
      <c r="F378" s="54">
        <f t="shared" si="81"/>
        <v>0</v>
      </c>
    </row>
    <row r="379" spans="1:6" ht="12.75" customHeight="1" x14ac:dyDescent="0.2">
      <c r="A379" s="55">
        <v>4231</v>
      </c>
      <c r="B379" s="87" t="s">
        <v>690</v>
      </c>
      <c r="C379" s="52" t="s">
        <v>775</v>
      </c>
      <c r="D379" s="244">
        <v>299351</v>
      </c>
      <c r="E379" s="244">
        <v>0</v>
      </c>
      <c r="F379" s="54">
        <f t="shared" si="81"/>
        <v>0</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v>0</v>
      </c>
      <c r="F384" s="54" t="str">
        <f t="shared" si="81"/>
        <v>-</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19200</v>
      </c>
      <c r="E391" s="53">
        <f t="shared" si="105"/>
        <v>110000</v>
      </c>
      <c r="F391" s="54">
        <f t="shared" si="81"/>
        <v>572.91666666666674</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19200</v>
      </c>
      <c r="E393" s="244">
        <v>110000</v>
      </c>
      <c r="F393" s="54">
        <f t="shared" si="81"/>
        <v>572.91666666666674</v>
      </c>
    </row>
    <row r="394" spans="1:6" ht="12.75" customHeight="1" x14ac:dyDescent="0.2">
      <c r="A394" s="55">
        <v>4263</v>
      </c>
      <c r="B394" s="87" t="s">
        <v>720</v>
      </c>
      <c r="C394" s="52" t="s">
        <v>795</v>
      </c>
      <c r="D394" s="244">
        <v>0</v>
      </c>
      <c r="E394" s="244">
        <v>0</v>
      </c>
      <c r="F394" s="54" t="str">
        <f t="shared" si="81"/>
        <v>-</v>
      </c>
    </row>
    <row r="395" spans="1:6" ht="12.75" customHeight="1" x14ac:dyDescent="0.2">
      <c r="A395" s="55">
        <v>4264</v>
      </c>
      <c r="B395" s="87" t="s">
        <v>722</v>
      </c>
      <c r="C395" s="52" t="s">
        <v>796</v>
      </c>
      <c r="D395" s="244">
        <v>0</v>
      </c>
      <c r="E395" s="244">
        <v>0</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v>0</v>
      </c>
      <c r="F403" s="54" t="str">
        <f t="shared" si="81"/>
        <v>-</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4935362</v>
      </c>
      <c r="E408" s="53">
        <f t="shared" si="111"/>
        <v>2258166.84</v>
      </c>
      <c r="F408" s="54">
        <f t="shared" si="81"/>
        <v>45.754837031204602</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0</v>
      </c>
      <c r="E410" s="244">
        <v>1475140.84</v>
      </c>
      <c r="F410" s="54" t="str">
        <f t="shared" si="81"/>
        <v>-</v>
      </c>
    </row>
    <row r="411" spans="1:6" ht="12.75" customHeight="1" x14ac:dyDescent="0.2">
      <c r="A411" s="55">
        <v>97</v>
      </c>
      <c r="B411" s="87" t="s">
        <v>825</v>
      </c>
      <c r="C411" s="52" t="s">
        <v>826</v>
      </c>
      <c r="D411" s="244">
        <v>0</v>
      </c>
      <c r="E411" s="244">
        <v>0</v>
      </c>
      <c r="F411" s="54" t="str">
        <f t="shared" si="81"/>
        <v>-</v>
      </c>
    </row>
    <row r="412" spans="1:6" ht="12.75" customHeight="1" x14ac:dyDescent="0.2">
      <c r="A412" s="55" t="s">
        <v>606</v>
      </c>
      <c r="B412" s="87" t="s">
        <v>827</v>
      </c>
      <c r="C412" s="52" t="s">
        <v>828</v>
      </c>
      <c r="D412" s="53">
        <f>D6+D298</f>
        <v>10647954</v>
      </c>
      <c r="E412" s="53">
        <f>E6+E298</f>
        <v>8005516.8999999994</v>
      </c>
      <c r="F412" s="54">
        <f t="shared" si="81"/>
        <v>75.183616495713636</v>
      </c>
    </row>
    <row r="413" spans="1:6" ht="12.75" customHeight="1" x14ac:dyDescent="0.2">
      <c r="A413" s="55" t="s">
        <v>606</v>
      </c>
      <c r="B413" s="87" t="s">
        <v>829</v>
      </c>
      <c r="C413" s="52" t="s">
        <v>830</v>
      </c>
      <c r="D413" s="53">
        <f t="shared" ref="D413:E413" si="112">D289+D350</f>
        <v>10014805</v>
      </c>
      <c r="E413" s="53">
        <f t="shared" si="112"/>
        <v>8818055.3200000003</v>
      </c>
      <c r="F413" s="54">
        <f t="shared" si="81"/>
        <v>88.050194886470578</v>
      </c>
    </row>
    <row r="414" spans="1:6" ht="12.75" customHeight="1" x14ac:dyDescent="0.2">
      <c r="A414" s="55" t="s">
        <v>606</v>
      </c>
      <c r="B414" s="87" t="s">
        <v>831</v>
      </c>
      <c r="C414" s="52" t="s">
        <v>832</v>
      </c>
      <c r="D414" s="53">
        <f t="shared" ref="D414:E414" si="113">IF(D412&gt;=D413,D412-D413,0)</f>
        <v>633149</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812538.42000000086</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355588.3899999999</v>
      </c>
      <c r="F416" s="54" t="str">
        <f t="shared" si="81"/>
        <v>-</v>
      </c>
    </row>
    <row r="417" spans="1:6" ht="12.75" customHeight="1" x14ac:dyDescent="0.2">
      <c r="A417" s="62" t="s">
        <v>835</v>
      </c>
      <c r="B417" s="87" t="s">
        <v>838</v>
      </c>
      <c r="C417" s="63" t="s">
        <v>839</v>
      </c>
      <c r="D417" s="53">
        <f t="shared" ref="D417:E417" si="116">IF(D293-D292+D410-D409&gt;=0,D293-D292+D410-D409,0)</f>
        <v>472186</v>
      </c>
      <c r="E417" s="53">
        <f t="shared" si="116"/>
        <v>0</v>
      </c>
      <c r="F417" s="54">
        <f t="shared" si="81"/>
        <v>0</v>
      </c>
    </row>
    <row r="418" spans="1:6" ht="12.75" customHeight="1" x14ac:dyDescent="0.2">
      <c r="A418" s="57" t="s">
        <v>840</v>
      </c>
      <c r="B418" s="235" t="s">
        <v>841</v>
      </c>
      <c r="C418" s="58" t="s">
        <v>842</v>
      </c>
      <c r="D418" s="64">
        <f t="shared" ref="D418:E418" si="117">D294+D411</f>
        <v>535290</v>
      </c>
      <c r="E418" s="64">
        <f t="shared" si="117"/>
        <v>418701.56</v>
      </c>
      <c r="F418" s="59">
        <f t="shared" si="81"/>
        <v>78.219574436286877</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2410893</v>
      </c>
      <c r="E420" s="53">
        <f t="shared" si="118"/>
        <v>1566032.41</v>
      </c>
      <c r="F420" s="54">
        <f t="shared" ref="F420:F647" si="119">IF(D420&lt;&gt;0,IF(E420/D420&gt;=100,"&gt;&gt;100",E420/D420*100),"-")</f>
        <v>64.956528970800449</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v>0</v>
      </c>
      <c r="F428" s="54" t="str">
        <f t="shared" si="119"/>
        <v>-</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2410893</v>
      </c>
      <c r="E484" s="53">
        <f t="shared" si="137"/>
        <v>1566032.41</v>
      </c>
      <c r="F484" s="54">
        <f t="shared" si="119"/>
        <v>64.956528970800449</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2300000</v>
      </c>
      <c r="E495" s="53">
        <f t="shared" si="140"/>
        <v>1500000</v>
      </c>
      <c r="F495" s="54">
        <f t="shared" si="119"/>
        <v>65.217391304347828</v>
      </c>
    </row>
    <row r="496" spans="1:6" ht="12.75" customHeight="1" x14ac:dyDescent="0.2">
      <c r="A496" s="55">
        <v>8443</v>
      </c>
      <c r="B496" s="87" t="s">
        <v>996</v>
      </c>
      <c r="C496" s="52" t="s">
        <v>997</v>
      </c>
      <c r="D496" s="244">
        <v>2300000</v>
      </c>
      <c r="E496" s="244">
        <v>1500000</v>
      </c>
      <c r="F496" s="54">
        <f t="shared" si="119"/>
        <v>65.217391304347828</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110893</v>
      </c>
      <c r="E507" s="53">
        <f t="shared" si="142"/>
        <v>66032.41</v>
      </c>
      <c r="F507" s="54">
        <f t="shared" si="119"/>
        <v>59.546057911680627</v>
      </c>
    </row>
    <row r="508" spans="1:6" ht="12.75" customHeight="1" x14ac:dyDescent="0.2">
      <c r="A508" s="55">
        <v>8471</v>
      </c>
      <c r="B508" s="87" t="s">
        <v>1020</v>
      </c>
      <c r="C508" s="52" t="s">
        <v>1021</v>
      </c>
      <c r="D508" s="244">
        <v>110893</v>
      </c>
      <c r="E508" s="244">
        <v>66032.41</v>
      </c>
      <c r="F508" s="54">
        <f t="shared" si="119"/>
        <v>59.546057911680627</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3700000</v>
      </c>
      <c r="E528" s="53">
        <f t="shared" si="148"/>
        <v>1010893.12</v>
      </c>
      <c r="F528" s="54">
        <f t="shared" si="119"/>
        <v>27.321435675675676</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v>0</v>
      </c>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3700000</v>
      </c>
      <c r="E593" s="53">
        <f t="shared" si="167"/>
        <v>1010893.12</v>
      </c>
      <c r="F593" s="54">
        <f t="shared" si="119"/>
        <v>27.321435675675676</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v>0</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3700000</v>
      </c>
      <c r="E605" s="53">
        <f t="shared" si="171"/>
        <v>900000</v>
      </c>
      <c r="F605" s="54">
        <f t="shared" si="119"/>
        <v>24.324324324324326</v>
      </c>
    </row>
    <row r="606" spans="1:6" ht="24" x14ac:dyDescent="0.2">
      <c r="A606" s="55">
        <v>5443</v>
      </c>
      <c r="B606" s="87" t="s">
        <v>1207</v>
      </c>
      <c r="C606" s="52" t="s">
        <v>1208</v>
      </c>
      <c r="D606" s="244">
        <v>3700000</v>
      </c>
      <c r="E606" s="244">
        <v>900000</v>
      </c>
      <c r="F606" s="54">
        <f t="shared" si="119"/>
        <v>24.324324324324326</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0</v>
      </c>
      <c r="E617" s="53">
        <f t="shared" si="173"/>
        <v>110893.12</v>
      </c>
      <c r="F617" s="54" t="str">
        <f t="shared" si="119"/>
        <v>-</v>
      </c>
    </row>
    <row r="618" spans="1:6" ht="12.75" customHeight="1" x14ac:dyDescent="0.2">
      <c r="A618" s="55">
        <v>5471</v>
      </c>
      <c r="B618" s="87" t="s">
        <v>1231</v>
      </c>
      <c r="C618" s="52" t="s">
        <v>1232</v>
      </c>
      <c r="D618" s="244">
        <v>0</v>
      </c>
      <c r="E618" s="244">
        <v>110893.12</v>
      </c>
      <c r="F618" s="54" t="str">
        <f t="shared" si="119"/>
        <v>-</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0</v>
      </c>
      <c r="E635" s="53">
        <f t="shared" si="178"/>
        <v>555139.28999999992</v>
      </c>
      <c r="F635" s="54" t="str">
        <f t="shared" si="119"/>
        <v>-</v>
      </c>
    </row>
    <row r="636" spans="1:6" ht="12.75" customHeight="1" x14ac:dyDescent="0.2">
      <c r="A636" s="55" t="s">
        <v>606</v>
      </c>
      <c r="B636" s="87" t="s">
        <v>1267</v>
      </c>
      <c r="C636" s="52" t="s">
        <v>1268</v>
      </c>
      <c r="D636" s="53">
        <f t="shared" ref="D636:E636" si="179">IF(D528-D420&gt;=0,D528-D420,0)</f>
        <v>1289107</v>
      </c>
      <c r="E636" s="53">
        <f t="shared" si="179"/>
        <v>0</v>
      </c>
      <c r="F636" s="54">
        <f t="shared" si="119"/>
        <v>0</v>
      </c>
    </row>
    <row r="637" spans="1:6" ht="12.75" customHeight="1" x14ac:dyDescent="0.2">
      <c r="A637" s="55">
        <v>92213</v>
      </c>
      <c r="B637" s="87" t="s">
        <v>1269</v>
      </c>
      <c r="C637" s="52" t="s">
        <v>1270</v>
      </c>
      <c r="D637" s="244">
        <v>0</v>
      </c>
      <c r="E637" s="244">
        <v>0</v>
      </c>
      <c r="F637" s="54" t="str">
        <f t="shared" si="119"/>
        <v>-</v>
      </c>
    </row>
    <row r="638" spans="1:6" ht="12.75" customHeight="1" x14ac:dyDescent="0.2">
      <c r="A638" s="55">
        <v>92223</v>
      </c>
      <c r="B638" s="87" t="s">
        <v>1271</v>
      </c>
      <c r="C638" s="52" t="s">
        <v>1272</v>
      </c>
      <c r="D638" s="244">
        <v>0</v>
      </c>
      <c r="E638" s="244">
        <v>1289106.8799999999</v>
      </c>
      <c r="F638" s="54" t="str">
        <f t="shared" si="119"/>
        <v>-</v>
      </c>
    </row>
    <row r="639" spans="1:6" ht="12.75" customHeight="1" x14ac:dyDescent="0.2">
      <c r="A639" s="55" t="s">
        <v>606</v>
      </c>
      <c r="B639" s="87" t="s">
        <v>1273</v>
      </c>
      <c r="C639" s="52" t="s">
        <v>1274</v>
      </c>
      <c r="D639" s="53">
        <f t="shared" ref="D639:E639" si="180">D412+D420</f>
        <v>13058847</v>
      </c>
      <c r="E639" s="53">
        <f t="shared" si="180"/>
        <v>9571549.3099999987</v>
      </c>
      <c r="F639" s="54">
        <f t="shared" si="119"/>
        <v>73.295516135536303</v>
      </c>
    </row>
    <row r="640" spans="1:6" ht="12.75" customHeight="1" x14ac:dyDescent="0.2">
      <c r="A640" s="55" t="s">
        <v>606</v>
      </c>
      <c r="B640" s="87" t="s">
        <v>1275</v>
      </c>
      <c r="C640" s="52" t="s">
        <v>1276</v>
      </c>
      <c r="D640" s="53">
        <f t="shared" ref="D640:E640" si="181">D413+D528</f>
        <v>13714805</v>
      </c>
      <c r="E640" s="53">
        <f t="shared" si="181"/>
        <v>9828948.4399999995</v>
      </c>
      <c r="F640" s="54">
        <f t="shared" si="119"/>
        <v>71.666702078520245</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655958</v>
      </c>
      <c r="E642" s="53">
        <f t="shared" si="183"/>
        <v>257399.13000000082</v>
      </c>
      <c r="F642" s="54">
        <f t="shared" si="119"/>
        <v>39.240184584988796</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472186</v>
      </c>
      <c r="E644" s="53">
        <f t="shared" si="185"/>
        <v>933518.49</v>
      </c>
      <c r="F644" s="54">
        <f t="shared" si="119"/>
        <v>197.70143333347451</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1128144</v>
      </c>
      <c r="E646" s="53">
        <f t="shared" si="187"/>
        <v>1190917.6200000008</v>
      </c>
      <c r="F646" s="54">
        <f t="shared" si="119"/>
        <v>105.56432689443909</v>
      </c>
    </row>
    <row r="647" spans="1:6" ht="24" x14ac:dyDescent="0.2">
      <c r="A647" s="57" t="s">
        <v>1289</v>
      </c>
      <c r="B647" s="235" t="s">
        <v>1290</v>
      </c>
      <c r="C647" s="58" t="s">
        <v>1289</v>
      </c>
      <c r="D647" s="245">
        <v>0</v>
      </c>
      <c r="E647" s="245">
        <v>0</v>
      </c>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342655</v>
      </c>
      <c r="E649" s="244">
        <v>106067.08</v>
      </c>
      <c r="F649" s="54">
        <f t="shared" ref="F649:F724" si="188">IF(D649&lt;&gt;0,IF(E649/D649&gt;=100,"&gt;&gt;100",E649/D649*100),"-")</f>
        <v>30.954481913294714</v>
      </c>
    </row>
    <row r="650" spans="1:6" ht="12.75" customHeight="1" x14ac:dyDescent="0.2">
      <c r="A650" s="55" t="s">
        <v>1294</v>
      </c>
      <c r="B650" s="87" t="s">
        <v>1295</v>
      </c>
      <c r="C650" s="52" t="s">
        <v>1294</v>
      </c>
      <c r="D650" s="244">
        <v>16261038</v>
      </c>
      <c r="E650" s="244">
        <v>9340326.3699999992</v>
      </c>
      <c r="F650" s="54">
        <f t="shared" si="188"/>
        <v>57.439914782807833</v>
      </c>
    </row>
    <row r="651" spans="1:6" ht="12.75" customHeight="1" x14ac:dyDescent="0.2">
      <c r="A651" s="55" t="s">
        <v>1296</v>
      </c>
      <c r="B651" s="87" t="s">
        <v>1297</v>
      </c>
      <c r="C651" s="52" t="s">
        <v>1296</v>
      </c>
      <c r="D651" s="244">
        <v>16497626</v>
      </c>
      <c r="E651" s="244">
        <v>9238537.5299999993</v>
      </c>
      <c r="F651" s="54">
        <f t="shared" si="188"/>
        <v>55.999193641557873</v>
      </c>
    </row>
    <row r="652" spans="1:6" ht="24" x14ac:dyDescent="0.2">
      <c r="A652" s="55">
        <v>11</v>
      </c>
      <c r="B652" s="87" t="s">
        <v>1298</v>
      </c>
      <c r="C652" s="52" t="s">
        <v>1299</v>
      </c>
      <c r="D652" s="53">
        <f t="shared" ref="D652:E652" si="189">+D649+D650-D651</f>
        <v>106067</v>
      </c>
      <c r="E652" s="53">
        <f t="shared" si="189"/>
        <v>207855.91999999993</v>
      </c>
      <c r="F652" s="54">
        <f t="shared" si="188"/>
        <v>195.96662486918638</v>
      </c>
    </row>
    <row r="653" spans="1:6" ht="24" x14ac:dyDescent="0.2">
      <c r="A653" s="55" t="s">
        <v>606</v>
      </c>
      <c r="B653" s="87" t="s">
        <v>1300</v>
      </c>
      <c r="C653" s="52" t="s">
        <v>1301</v>
      </c>
      <c r="D653" s="264">
        <v>22</v>
      </c>
      <c r="E653" s="264">
        <v>5</v>
      </c>
      <c r="F653" s="54">
        <f t="shared" si="188"/>
        <v>22.727272727272727</v>
      </c>
    </row>
    <row r="654" spans="1:6" ht="24" x14ac:dyDescent="0.2">
      <c r="A654" s="55" t="s">
        <v>606</v>
      </c>
      <c r="B654" s="87" t="s">
        <v>1302</v>
      </c>
      <c r="C654" s="52" t="s">
        <v>1303</v>
      </c>
      <c r="D654" s="264">
        <v>0</v>
      </c>
      <c r="E654" s="264">
        <v>11</v>
      </c>
      <c r="F654" s="54" t="str">
        <f t="shared" si="188"/>
        <v>-</v>
      </c>
    </row>
    <row r="655" spans="1:6" ht="12.75" customHeight="1" x14ac:dyDescent="0.2">
      <c r="A655" s="55" t="s">
        <v>606</v>
      </c>
      <c r="B655" s="87" t="s">
        <v>1304</v>
      </c>
      <c r="C655" s="52" t="s">
        <v>1305</v>
      </c>
      <c r="D655" s="264">
        <v>22</v>
      </c>
      <c r="E655" s="264">
        <v>5</v>
      </c>
      <c r="F655" s="54">
        <f t="shared" si="188"/>
        <v>22.727272727272727</v>
      </c>
    </row>
    <row r="656" spans="1:6" ht="12.75" customHeight="1" x14ac:dyDescent="0.2">
      <c r="A656" s="55" t="s">
        <v>606</v>
      </c>
      <c r="B656" s="87" t="s">
        <v>1306</v>
      </c>
      <c r="C656" s="52" t="s">
        <v>1307</v>
      </c>
      <c r="D656" s="264">
        <v>0</v>
      </c>
      <c r="E656" s="264">
        <v>11</v>
      </c>
      <c r="F656" s="54" t="str">
        <f t="shared" si="188"/>
        <v>-</v>
      </c>
    </row>
    <row r="657" spans="1:6" ht="24"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352</v>
      </c>
      <c r="E660" s="244">
        <v>0</v>
      </c>
      <c r="F660" s="54">
        <f t="shared" si="188"/>
        <v>0</v>
      </c>
    </row>
    <row r="661" spans="1:6" ht="12.75" customHeight="1" x14ac:dyDescent="0.2">
      <c r="A661" s="55">
        <v>63311</v>
      </c>
      <c r="B661" s="87" t="s">
        <v>1317</v>
      </c>
      <c r="C661" s="52" t="s">
        <v>1318</v>
      </c>
      <c r="D661" s="244">
        <v>2388141</v>
      </c>
      <c r="E661" s="244">
        <v>2356217.1</v>
      </c>
      <c r="F661" s="54">
        <f t="shared" si="188"/>
        <v>98.663232196088927</v>
      </c>
    </row>
    <row r="662" spans="1:6" ht="12.75" customHeight="1" x14ac:dyDescent="0.2">
      <c r="A662" s="55">
        <v>63312</v>
      </c>
      <c r="B662" s="87" t="s">
        <v>1319</v>
      </c>
      <c r="C662" s="52" t="s">
        <v>1320</v>
      </c>
      <c r="D662" s="244">
        <v>29069</v>
      </c>
      <c r="E662" s="244">
        <v>0</v>
      </c>
      <c r="F662" s="54">
        <f t="shared" si="188"/>
        <v>0</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1661366</v>
      </c>
      <c r="E665" s="244">
        <v>193179</v>
      </c>
      <c r="F665" s="54">
        <f t="shared" si="188"/>
        <v>11.627720803242633</v>
      </c>
    </row>
    <row r="666" spans="1:6" ht="12.75" customHeight="1" x14ac:dyDescent="0.2">
      <c r="A666" s="55">
        <v>63322</v>
      </c>
      <c r="B666" s="87" t="s">
        <v>1327</v>
      </c>
      <c r="C666" s="52" t="s">
        <v>1328</v>
      </c>
      <c r="D666" s="244">
        <v>700000</v>
      </c>
      <c r="E666" s="244">
        <v>0</v>
      </c>
      <c r="F666" s="54">
        <f t="shared" si="188"/>
        <v>0</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148538</v>
      </c>
      <c r="E669" s="244">
        <v>63279.55</v>
      </c>
      <c r="F669" s="54">
        <f t="shared" si="188"/>
        <v>42.601590165479543</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0</v>
      </c>
      <c r="E673" s="244">
        <v>0</v>
      </c>
      <c r="F673" s="54" t="str">
        <f t="shared" si="188"/>
        <v>-</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0</v>
      </c>
      <c r="E675" s="244">
        <v>140000</v>
      </c>
      <c r="F675" s="54" t="str">
        <f t="shared" si="188"/>
        <v>-</v>
      </c>
    </row>
    <row r="676" spans="1:6" ht="24" x14ac:dyDescent="0.2">
      <c r="A676" s="55">
        <v>63613</v>
      </c>
      <c r="B676" s="234" t="s">
        <v>1347</v>
      </c>
      <c r="C676" s="52" t="s">
        <v>1348</v>
      </c>
      <c r="D676" s="244">
        <v>0</v>
      </c>
      <c r="E676" s="244">
        <v>0</v>
      </c>
      <c r="F676" s="54" t="str">
        <f t="shared" si="188"/>
        <v>-</v>
      </c>
    </row>
    <row r="677" spans="1:6" ht="24" x14ac:dyDescent="0.2">
      <c r="A677" s="55">
        <v>63622</v>
      </c>
      <c r="B677" s="234" t="s">
        <v>1349</v>
      </c>
      <c r="C677" s="52" t="s">
        <v>1350</v>
      </c>
      <c r="D677" s="244">
        <v>0</v>
      </c>
      <c r="E677" s="244">
        <v>0</v>
      </c>
      <c r="F677" s="54" t="str">
        <f t="shared" si="188"/>
        <v>-</v>
      </c>
    </row>
    <row r="678" spans="1:6" ht="24"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2169091</v>
      </c>
      <c r="E694" s="244">
        <v>880953.42</v>
      </c>
      <c r="F694" s="54">
        <f t="shared" si="188"/>
        <v>40.613944735375327</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1571043</v>
      </c>
      <c r="E698" s="244">
        <v>1399775.61</v>
      </c>
      <c r="F698" s="54">
        <f t="shared" si="188"/>
        <v>89.098491257082074</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0</v>
      </c>
      <c r="E710" s="244">
        <v>280531.03000000003</v>
      </c>
      <c r="F710" s="54" t="str">
        <f t="shared" si="188"/>
        <v>-</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0</v>
      </c>
      <c r="E716" s="244">
        <v>0</v>
      </c>
      <c r="F716" s="54" t="str">
        <f t="shared" si="188"/>
        <v>-</v>
      </c>
    </row>
    <row r="717" spans="1:6" ht="12.75" customHeight="1" x14ac:dyDescent="0.2">
      <c r="A717" s="55">
        <v>31215</v>
      </c>
      <c r="B717" s="87" t="s">
        <v>1411</v>
      </c>
      <c r="C717" s="52" t="s">
        <v>1412</v>
      </c>
      <c r="D717" s="244">
        <v>0</v>
      </c>
      <c r="E717" s="244">
        <v>0</v>
      </c>
      <c r="F717" s="54" t="str">
        <f t="shared" si="188"/>
        <v>-</v>
      </c>
    </row>
    <row r="718" spans="1:6" ht="12.75" customHeight="1" x14ac:dyDescent="0.2">
      <c r="A718" s="55">
        <v>32121</v>
      </c>
      <c r="B718" s="87" t="s">
        <v>1413</v>
      </c>
      <c r="C718" s="52" t="s">
        <v>1414</v>
      </c>
      <c r="D718" s="244">
        <v>0</v>
      </c>
      <c r="E718" s="244">
        <v>56960.55</v>
      </c>
      <c r="F718" s="54" t="str">
        <f t="shared" si="188"/>
        <v>-</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0</v>
      </c>
      <c r="E720" s="244">
        <v>4180</v>
      </c>
      <c r="F720" s="54" t="str">
        <f t="shared" si="188"/>
        <v>-</v>
      </c>
    </row>
    <row r="721" spans="1:6" ht="12.75" customHeight="1" x14ac:dyDescent="0.2">
      <c r="A721" s="55" t="s">
        <v>1419</v>
      </c>
      <c r="B721" s="87" t="s">
        <v>1420</v>
      </c>
      <c r="C721" s="52" t="s">
        <v>1419</v>
      </c>
      <c r="D721" s="244">
        <v>40435</v>
      </c>
      <c r="E721" s="244">
        <v>40345.839999999997</v>
      </c>
      <c r="F721" s="54">
        <f t="shared" si="188"/>
        <v>99.779497959688385</v>
      </c>
    </row>
    <row r="722" spans="1:6" ht="12.75" customHeight="1" x14ac:dyDescent="0.2">
      <c r="A722" s="55" t="s">
        <v>1421</v>
      </c>
      <c r="B722" s="87" t="s">
        <v>1422</v>
      </c>
      <c r="C722" s="52" t="s">
        <v>1421</v>
      </c>
      <c r="D722" s="244">
        <v>57762</v>
      </c>
      <c r="E722" s="244">
        <v>57197.77</v>
      </c>
      <c r="F722" s="54">
        <f t="shared" si="188"/>
        <v>99.023181330286349</v>
      </c>
    </row>
    <row r="723" spans="1:6" ht="12.75" customHeight="1" x14ac:dyDescent="0.2">
      <c r="A723" s="55" t="s">
        <v>1423</v>
      </c>
      <c r="B723" s="87" t="s">
        <v>1424</v>
      </c>
      <c r="C723" s="52" t="s">
        <v>1423</v>
      </c>
      <c r="D723" s="244">
        <v>0</v>
      </c>
      <c r="E723" s="244">
        <v>0</v>
      </c>
      <c r="F723" s="54" t="str">
        <f t="shared" si="188"/>
        <v>-</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1289</v>
      </c>
      <c r="E725" s="244">
        <v>26667.03</v>
      </c>
      <c r="F725" s="54">
        <f t="shared" ref="F725:F979" si="190">IF(D725&lt;&gt;0,IF(E725/D725&gt;=100,"&gt;&gt;100",E725/D725*100),"-")</f>
        <v>2068.815360744763</v>
      </c>
    </row>
    <row r="726" spans="1:6" ht="12.75" customHeight="1" x14ac:dyDescent="0.2">
      <c r="A726" s="55" t="s">
        <v>1429</v>
      </c>
      <c r="B726" s="87" t="s">
        <v>1430</v>
      </c>
      <c r="C726" s="52" t="s">
        <v>1429</v>
      </c>
      <c r="D726" s="244">
        <v>2334</v>
      </c>
      <c r="E726" s="244">
        <v>2027.9</v>
      </c>
      <c r="F726" s="54">
        <f t="shared" si="190"/>
        <v>86.885175664095982</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0</v>
      </c>
      <c r="E739" s="244">
        <v>0</v>
      </c>
      <c r="F739" s="54" t="str">
        <f t="shared" si="190"/>
        <v>-</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43766</v>
      </c>
      <c r="E742" s="244">
        <v>2863.95</v>
      </c>
      <c r="F742" s="54">
        <f t="shared" si="190"/>
        <v>6.5437782753735769</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20000</v>
      </c>
      <c r="E760" s="244">
        <v>0</v>
      </c>
      <c r="F760" s="54">
        <f t="shared" si="190"/>
        <v>0</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0</v>
      </c>
      <c r="E763" s="244">
        <v>0</v>
      </c>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0</v>
      </c>
      <c r="E773" s="244">
        <v>0</v>
      </c>
      <c r="F773" s="54" t="str">
        <f t="shared" si="190"/>
        <v>-</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167825</v>
      </c>
      <c r="E816" s="244">
        <v>177299.89</v>
      </c>
      <c r="F816" s="54">
        <f t="shared" si="190"/>
        <v>105.64569640995086</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63000</v>
      </c>
      <c r="E819" s="244">
        <v>56000</v>
      </c>
      <c r="F819" s="54">
        <f t="shared" si="190"/>
        <v>88.888888888888886</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14000</v>
      </c>
      <c r="E821" s="244">
        <v>45500</v>
      </c>
      <c r="F821" s="54">
        <f t="shared" si="190"/>
        <v>325</v>
      </c>
    </row>
    <row r="822" spans="1:6" ht="12.75" customHeight="1" x14ac:dyDescent="0.2">
      <c r="A822" s="55">
        <v>37218</v>
      </c>
      <c r="B822" s="87" t="s">
        <v>1621</v>
      </c>
      <c r="C822" s="52" t="s">
        <v>1622</v>
      </c>
      <c r="D822" s="244">
        <v>133629</v>
      </c>
      <c r="E822" s="244">
        <v>72500.289999999994</v>
      </c>
      <c r="F822" s="54">
        <f t="shared" si="190"/>
        <v>54.254907243188221</v>
      </c>
    </row>
    <row r="823" spans="1:6" ht="12.75" customHeight="1" x14ac:dyDescent="0.2">
      <c r="A823" s="55">
        <v>37219</v>
      </c>
      <c r="B823" s="87" t="s">
        <v>1623</v>
      </c>
      <c r="C823" s="52" t="s">
        <v>1624</v>
      </c>
      <c r="D823" s="244">
        <v>10000</v>
      </c>
      <c r="E823" s="244">
        <v>0</v>
      </c>
      <c r="F823" s="54">
        <f t="shared" si="190"/>
        <v>0</v>
      </c>
    </row>
    <row r="824" spans="1:6" ht="12.75" customHeight="1" x14ac:dyDescent="0.2">
      <c r="A824" s="55">
        <v>37221</v>
      </c>
      <c r="B824" s="87" t="s">
        <v>1625</v>
      </c>
      <c r="C824" s="52" t="s">
        <v>1626</v>
      </c>
      <c r="D824" s="244">
        <v>108709</v>
      </c>
      <c r="E824" s="244">
        <v>128288.51</v>
      </c>
      <c r="F824" s="54">
        <f t="shared" si="190"/>
        <v>118.0109374568803</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15000</v>
      </c>
      <c r="E827" s="244">
        <v>24808.01</v>
      </c>
      <c r="F827" s="54">
        <f t="shared" si="190"/>
        <v>165.38673333333332</v>
      </c>
    </row>
    <row r="828" spans="1:6" ht="12.75" customHeight="1" x14ac:dyDescent="0.2">
      <c r="A828" s="55" t="s">
        <v>1632</v>
      </c>
      <c r="B828" s="87" t="s">
        <v>1633</v>
      </c>
      <c r="C828" s="52" t="s">
        <v>1632</v>
      </c>
      <c r="D828" s="244">
        <v>0</v>
      </c>
      <c r="E828" s="244">
        <v>0</v>
      </c>
      <c r="F828" s="54" t="str">
        <f t="shared" si="190"/>
        <v>-</v>
      </c>
    </row>
    <row r="829" spans="1:6" ht="12.75" customHeight="1" x14ac:dyDescent="0.2">
      <c r="A829" s="55">
        <v>38117</v>
      </c>
      <c r="B829" s="87" t="s">
        <v>1634</v>
      </c>
      <c r="C829" s="52" t="s">
        <v>1635</v>
      </c>
      <c r="D829" s="244">
        <v>0</v>
      </c>
      <c r="E829" s="244">
        <v>22000</v>
      </c>
      <c r="F829" s="54" t="str">
        <f t="shared" si="190"/>
        <v>-</v>
      </c>
    </row>
    <row r="830" spans="1:6" ht="12.75" customHeight="1" x14ac:dyDescent="0.2">
      <c r="A830" s="55">
        <v>38612</v>
      </c>
      <c r="B830" s="87" t="s">
        <v>1636</v>
      </c>
      <c r="C830" s="52" t="s">
        <v>1637</v>
      </c>
      <c r="D830" s="244">
        <v>0</v>
      </c>
      <c r="E830" s="244">
        <v>0</v>
      </c>
      <c r="F830" s="54" t="str">
        <f t="shared" si="190"/>
        <v>-</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2300000</v>
      </c>
      <c r="E885" s="244">
        <v>1500000</v>
      </c>
      <c r="F885" s="54">
        <f t="shared" si="190"/>
        <v>65.217391304347828</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110893</v>
      </c>
      <c r="E900" s="244">
        <v>66032.41</v>
      </c>
      <c r="F900" s="54">
        <f t="shared" si="190"/>
        <v>59.546057911680627</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3700000</v>
      </c>
      <c r="E953" s="244">
        <v>900000</v>
      </c>
      <c r="F953" s="54">
        <f t="shared" si="190"/>
        <v>24.324324324324326</v>
      </c>
    </row>
    <row r="954" spans="1:6" ht="24" x14ac:dyDescent="0.2">
      <c r="A954" s="55">
        <v>54432</v>
      </c>
      <c r="B954" s="87" t="s">
        <v>1884</v>
      </c>
      <c r="C954" s="52" t="s">
        <v>1885</v>
      </c>
      <c r="D954" s="244">
        <v>0</v>
      </c>
      <c r="E954" s="244">
        <v>0</v>
      </c>
      <c r="F954" s="54" t="str">
        <f t="shared" si="190"/>
        <v>-</v>
      </c>
    </row>
    <row r="955" spans="1:6" ht="24" x14ac:dyDescent="0.2">
      <c r="A955" s="55" t="s">
        <v>1886</v>
      </c>
      <c r="B955" s="87" t="s">
        <v>1887</v>
      </c>
      <c r="C955" s="52" t="s">
        <v>1886</v>
      </c>
      <c r="D955" s="244">
        <v>0</v>
      </c>
      <c r="E955" s="244">
        <v>0</v>
      </c>
      <c r="F955" s="54" t="str">
        <f t="shared" si="190"/>
        <v>-</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0</v>
      </c>
      <c r="E968" s="244">
        <v>110893.12</v>
      </c>
      <c r="F968" s="54" t="str">
        <f t="shared" si="190"/>
        <v>-</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5">
        <v>0</v>
      </c>
      <c r="E982" s="245">
        <v>0</v>
      </c>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0</v>
      </c>
      <c r="E987" s="247">
        <v>0</v>
      </c>
      <c r="F987" s="54" t="str">
        <f t="shared" si="192"/>
        <v>-</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32802769</v>
      </c>
      <c r="E6" s="231">
        <f t="shared" si="0"/>
        <v>33448262.299999997</v>
      </c>
      <c r="F6" s="232">
        <f t="shared" ref="F6:F260" si="1">IF(D6&gt;0,IF(E6/D6&gt;=100,"&gt;&gt;100",E6/D6*100),"-")</f>
        <v>101.96780125482698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32151693</v>
      </c>
      <c r="E7" s="106">
        <f t="shared" si="2"/>
        <v>32820680.289999995</v>
      </c>
      <c r="F7" s="95">
        <f t="shared" si="1"/>
        <v>102.08072181455576</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1881977</v>
      </c>
      <c r="E8" s="106">
        <f>E9+E10-E11</f>
        <v>1805416.7200000002</v>
      </c>
      <c r="F8" s="95">
        <f t="shared" si="1"/>
        <v>95.931922653677503</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354987</v>
      </c>
      <c r="E9" s="249">
        <v>354987.49</v>
      </c>
      <c r="F9" s="95">
        <f t="shared" si="1"/>
        <v>100.00013803322373</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1589842</v>
      </c>
      <c r="E10" s="249">
        <v>1589842.1</v>
      </c>
      <c r="F10" s="95">
        <f t="shared" si="1"/>
        <v>100.00000628993322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62852</v>
      </c>
      <c r="E11" s="249">
        <v>139412.87</v>
      </c>
      <c r="F11" s="95">
        <f t="shared" si="1"/>
        <v>221.81135047412971</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30269716</v>
      </c>
      <c r="E12" s="106">
        <f t="shared" si="3"/>
        <v>30448121.049999997</v>
      </c>
      <c r="F12" s="95">
        <f t="shared" si="1"/>
        <v>100.58938461794619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28008998</v>
      </c>
      <c r="E13" s="106">
        <f t="shared" si="4"/>
        <v>27867233.879999999</v>
      </c>
      <c r="F13" s="95">
        <f t="shared" si="1"/>
        <v>99.493862222418656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0</v>
      </c>
      <c r="E15" s="249">
        <v>0</v>
      </c>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3739081</v>
      </c>
      <c r="E16" s="249">
        <v>4097175.54</v>
      </c>
      <c r="F16" s="95">
        <f t="shared" si="1"/>
        <v>109.57707361782214</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26160818</v>
      </c>
      <c r="E17" s="249">
        <v>26649969.75</v>
      </c>
      <c r="F17" s="95">
        <f t="shared" si="1"/>
        <v>101.86978767254142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1890901</v>
      </c>
      <c r="E18" s="249">
        <v>2879911.41</v>
      </c>
      <c r="F18" s="95">
        <f t="shared" si="1"/>
        <v>152.30365894354068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873713</v>
      </c>
      <c r="E19" s="106">
        <f t="shared" si="5"/>
        <v>1222867.4900000002</v>
      </c>
      <c r="F19" s="95">
        <f t="shared" si="1"/>
        <v>139.96214889786464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176851</v>
      </c>
      <c r="E20" s="249">
        <v>333546.92</v>
      </c>
      <c r="F20" s="95">
        <f t="shared" si="1"/>
        <v>188.60335536694731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27092</v>
      </c>
      <c r="E21" s="249">
        <v>27091.5</v>
      </c>
      <c r="F21" s="95">
        <f t="shared" si="1"/>
        <v>99.998154436734083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1047111</v>
      </c>
      <c r="E22" s="249">
        <v>1047110.91</v>
      </c>
      <c r="F22" s="95">
        <f t="shared" si="1"/>
        <v>99.999991404922696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v>0</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0</v>
      </c>
      <c r="E25" s="249">
        <v>33332.800000000003</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596440</v>
      </c>
      <c r="E26" s="249">
        <v>1057409.07</v>
      </c>
      <c r="F26" s="95">
        <f t="shared" si="1"/>
        <v>177.28674636174637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973781</v>
      </c>
      <c r="E28" s="249">
        <v>1275623.71</v>
      </c>
      <c r="F28" s="95">
        <f t="shared" si="1"/>
        <v>130.99698084066128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338424</v>
      </c>
      <c r="E29" s="106">
        <f t="shared" si="6"/>
        <v>259639.74999999994</v>
      </c>
      <c r="F29" s="95">
        <f t="shared" si="1"/>
        <v>76.720253291728696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564539</v>
      </c>
      <c r="E30" s="249">
        <v>564538.82999999996</v>
      </c>
      <c r="F30" s="95">
        <f t="shared" si="1"/>
        <v>99.999969886934295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226115</v>
      </c>
      <c r="E34" s="249">
        <v>304899.08</v>
      </c>
      <c r="F34" s="95">
        <f t="shared" si="1"/>
        <v>134.84248280742102</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1048581</v>
      </c>
      <c r="E45" s="106">
        <f t="shared" si="9"/>
        <v>1098379.9300000002</v>
      </c>
      <c r="F45" s="95">
        <f t="shared" si="1"/>
        <v>104.74917340672778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19200</v>
      </c>
      <c r="E47" s="249">
        <v>129200</v>
      </c>
      <c r="F47" s="95">
        <f t="shared" si="1"/>
        <v>672.91666666666674</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1087769</v>
      </c>
      <c r="E49" s="249">
        <v>1087769.3700000001</v>
      </c>
      <c r="F49" s="95">
        <f t="shared" si="1"/>
        <v>100.00003401457479</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58388</v>
      </c>
      <c r="E50" s="249">
        <v>118589.44</v>
      </c>
      <c r="F50" s="95">
        <f t="shared" si="1"/>
        <v>203.10584366650684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102120</v>
      </c>
      <c r="E54" s="249">
        <v>315395.40000000002</v>
      </c>
      <c r="F54" s="95">
        <f t="shared" si="1"/>
        <v>308.84782608695656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102120</v>
      </c>
      <c r="E55" s="249">
        <v>315395.40000000002</v>
      </c>
      <c r="F55" s="95">
        <f t="shared" si="1"/>
        <v>308.84782608695656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567142.52</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0</v>
      </c>
      <c r="E57" s="249">
        <v>567142.52</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651076</v>
      </c>
      <c r="E68" s="106">
        <f t="shared" si="13"/>
        <v>627582.01</v>
      </c>
      <c r="F68" s="95">
        <f t="shared" si="1"/>
        <v>96.391513433147594</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106067</v>
      </c>
      <c r="E69" s="106">
        <f t="shared" si="14"/>
        <v>207855.92</v>
      </c>
      <c r="F69" s="95">
        <f t="shared" si="1"/>
        <v>195.96662486918649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106067</v>
      </c>
      <c r="E70" s="106">
        <f t="shared" si="15"/>
        <v>207855.92</v>
      </c>
      <c r="F70" s="95">
        <f t="shared" si="1"/>
        <v>195.96662486918649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106067</v>
      </c>
      <c r="E72" s="249">
        <v>207855.92</v>
      </c>
      <c r="F72" s="95">
        <f t="shared" si="1"/>
        <v>195.96662486918649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9719</v>
      </c>
      <c r="E78" s="106">
        <f>E79+SUM(E82:E84)-E85+E86</f>
        <v>1024.53</v>
      </c>
      <c r="F78" s="95">
        <f t="shared" si="1"/>
        <v>10.541516616935899</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9719</v>
      </c>
      <c r="E86" s="249">
        <v>1024.53</v>
      </c>
      <c r="F86" s="95">
        <f t="shared" si="1"/>
        <v>10.541516616935899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3785200</v>
      </c>
      <c r="E135" s="106">
        <f t="shared" si="24"/>
        <v>3785200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3785200</v>
      </c>
      <c r="E139" s="249">
        <v>3785200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v>3785200</v>
      </c>
      <c r="E145" s="249">
        <v>3785200</v>
      </c>
      <c r="F145" s="95">
        <f t="shared" si="1"/>
        <v>100</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535290</v>
      </c>
      <c r="E146" s="106">
        <f t="shared" si="26"/>
        <v>418701.55999999994</v>
      </c>
      <c r="F146" s="95">
        <f t="shared" si="1"/>
        <v>78.219574436286862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40073</v>
      </c>
      <c r="E147" s="249">
        <v>33585.800000000003</v>
      </c>
      <c r="F147" s="95">
        <f t="shared" si="1"/>
        <v>83.811543932323517</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777064</v>
      </c>
      <c r="E158" s="249">
        <v>328994.09999999998</v>
      </c>
      <c r="F158" s="95">
        <f t="shared" si="1"/>
        <v>42.338095703828763</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160334</v>
      </c>
      <c r="E159" s="249">
        <v>198984.08</v>
      </c>
      <c r="F159" s="95">
        <f t="shared" si="1"/>
        <v>124.10597876931904</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442181</v>
      </c>
      <c r="E163" s="249">
        <v>142862.42000000001</v>
      </c>
      <c r="F163" s="95">
        <f t="shared" si="1"/>
        <v>32.308584041376726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0</v>
      </c>
      <c r="E173" s="249">
        <v>0</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32802769</v>
      </c>
      <c r="E175" s="106">
        <f t="shared" si="30"/>
        <v>33448262.299999997</v>
      </c>
      <c r="F175" s="95">
        <f t="shared" si="1"/>
        <v>101.96780125482698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2254823</v>
      </c>
      <c r="E176" s="106">
        <f t="shared" si="31"/>
        <v>2965830.4799999995</v>
      </c>
      <c r="F176" s="95">
        <f t="shared" si="1"/>
        <v>131.53274026386993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35</v>
      </c>
      <c r="B177" s="88" t="s">
        <v>2270</v>
      </c>
      <c r="C177" s="94" t="s">
        <v>35</v>
      </c>
      <c r="D177" s="106">
        <f t="shared" ref="D177:E177" si="32">SUM(D178:D180)+SUM(D184:D188)</f>
        <v>451809</v>
      </c>
      <c r="E177" s="106">
        <f t="shared" si="32"/>
        <v>715295.13</v>
      </c>
      <c r="F177" s="95">
        <f t="shared" si="1"/>
        <v>158.31803483330344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78238</v>
      </c>
      <c r="E178" s="249">
        <v>185805.16</v>
      </c>
      <c r="F178" s="95">
        <f t="shared" si="1"/>
        <v>237.48710345356477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302274</v>
      </c>
      <c r="E179" s="249">
        <v>360414.52</v>
      </c>
      <c r="F179" s="95">
        <f t="shared" si="1"/>
        <v>119.23437675751141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2540</v>
      </c>
      <c r="E180" s="106">
        <f t="shared" si="33"/>
        <v>88.83</v>
      </c>
      <c r="F180" s="95">
        <f t="shared" si="1"/>
        <v>3.4972440944881891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2540</v>
      </c>
      <c r="E183" s="249">
        <v>88.83</v>
      </c>
      <c r="F183" s="95">
        <f t="shared" si="1"/>
        <v>3.4972440944881891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66488</v>
      </c>
      <c r="E186" s="249">
        <v>105012.41</v>
      </c>
      <c r="F186" s="95">
        <f t="shared" si="1"/>
        <v>157.94189929009747</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2269</v>
      </c>
      <c r="E188" s="249">
        <v>63974.21</v>
      </c>
      <c r="F188" s="95">
        <f t="shared" si="1"/>
        <v>2819.4892022917584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792121</v>
      </c>
      <c r="E189" s="249">
        <v>684502.94</v>
      </c>
      <c r="F189" s="95">
        <f t="shared" si="1"/>
        <v>86.413936759661709</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1010893</v>
      </c>
      <c r="E206" s="106">
        <f t="shared" si="37"/>
        <v>1566032.41</v>
      </c>
      <c r="F206" s="95">
        <f t="shared" si="1"/>
        <v>154.91574380275657</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1010893</v>
      </c>
      <c r="E207" s="106">
        <f t="shared" si="38"/>
        <v>1566032.41</v>
      </c>
      <c r="F207" s="95">
        <f t="shared" si="1"/>
        <v>154.91574380275657</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900000</v>
      </c>
      <c r="E208" s="249">
        <v>1500000</v>
      </c>
      <c r="F208" s="95">
        <f t="shared" si="1"/>
        <v>166.66666666666669</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110893</v>
      </c>
      <c r="E217" s="249">
        <v>66032.41</v>
      </c>
      <c r="F217" s="95">
        <f t="shared" si="1"/>
        <v>59.546057911680627</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30547946</v>
      </c>
      <c r="E237" s="106">
        <f t="shared" si="41"/>
        <v>30482431.819999997</v>
      </c>
      <c r="F237" s="95">
        <f t="shared" si="1"/>
        <v>99.785536546385131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31140800</v>
      </c>
      <c r="E238" s="106">
        <f t="shared" si="42"/>
        <v>31254647.879999999</v>
      </c>
      <c r="F238" s="95">
        <f t="shared" si="1"/>
        <v>100.3655907362688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32151693</v>
      </c>
      <c r="E239" s="106">
        <f t="shared" si="43"/>
        <v>32820680.289999999</v>
      </c>
      <c r="F239" s="95">
        <f t="shared" si="1"/>
        <v>102.08072181455576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32151693</v>
      </c>
      <c r="E240" s="249">
        <v>32820680.289999999</v>
      </c>
      <c r="F240" s="95">
        <f t="shared" si="1"/>
        <v>102.08072181455576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1010893</v>
      </c>
      <c r="E242" s="106">
        <f t="shared" si="44"/>
        <v>1566032.41</v>
      </c>
      <c r="F242" s="95">
        <f t="shared" si="1"/>
        <v>154.91574380275657</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900000</v>
      </c>
      <c r="E243" s="249">
        <v>1566032.41</v>
      </c>
      <c r="F243" s="95">
        <f t="shared" si="1"/>
        <v>174.0036011111111</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110893</v>
      </c>
      <c r="E244" s="249">
        <v>0</v>
      </c>
      <c r="F244" s="95">
        <f t="shared" si="1"/>
        <v>0</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-1128144</v>
      </c>
      <c r="E245" s="106">
        <f t="shared" si="45"/>
        <v>-1190917.6199999996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1636104</v>
      </c>
      <c r="E246" s="106">
        <f t="shared" si="46"/>
        <v>3155197.72</v>
      </c>
      <c r="F246" s="95">
        <f t="shared" si="1"/>
        <v>192.84823703138676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1636104</v>
      </c>
      <c r="E247" s="249">
        <v>3155197.72</v>
      </c>
      <c r="F247" s="95">
        <f t="shared" si="1"/>
        <v>192.84823703138676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2764248</v>
      </c>
      <c r="E250" s="106">
        <f t="shared" si="47"/>
        <v>4346115.34</v>
      </c>
      <c r="F250" s="95">
        <f t="shared" si="1"/>
        <v>157.22595584766634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1475141</v>
      </c>
      <c r="E252" s="249">
        <v>3612147.75</v>
      </c>
      <c r="F252" s="95">
        <f t="shared" si="1"/>
        <v>244.86796516400804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1289107</v>
      </c>
      <c r="E253" s="249">
        <v>733967.59</v>
      </c>
      <c r="F253" s="95">
        <f t="shared" si="1"/>
        <v>56.936126326208758</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535290</v>
      </c>
      <c r="E255" s="249">
        <v>418701.56</v>
      </c>
      <c r="F255" s="95">
        <f t="shared" si="1"/>
        <v>78.219574436286877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2805591</v>
      </c>
      <c r="E259" s="106">
        <f t="shared" si="49"/>
        <v>4061182</v>
      </c>
      <c r="F259" s="95">
        <f t="shared" si="1"/>
        <v>144.75317321733638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2805591</v>
      </c>
      <c r="E260" s="250">
        <v>4061182</v>
      </c>
      <c r="F260" s="99">
        <f t="shared" si="1"/>
        <v>144.75317321733638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977471</v>
      </c>
      <c r="E264" s="249">
        <v>561563.98</v>
      </c>
      <c r="F264" s="95">
        <f t="shared" si="50"/>
        <v>57.4507049313995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0</v>
      </c>
      <c r="E265" s="249">
        <v>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8417</v>
      </c>
      <c r="E268" s="249">
        <v>193.51</v>
      </c>
      <c r="F268" s="95">
        <f t="shared" si="50"/>
        <v>2.299037661874777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1302</v>
      </c>
      <c r="E271" s="249">
        <v>831.02</v>
      </c>
      <c r="F271" s="95">
        <f t="shared" si="50"/>
        <v>63.826420890937015</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338462</v>
      </c>
      <c r="E287" s="249">
        <v>463102.79</v>
      </c>
      <c r="F287" s="95">
        <f t="shared" si="50"/>
        <v>136.82563773776673</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113347</v>
      </c>
      <c r="E288" s="249">
        <v>252192.34</v>
      </c>
      <c r="F288" s="95">
        <f t="shared" si="50"/>
        <v>222.49582256257332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695998</v>
      </c>
      <c r="E289" s="249">
        <v>390796.69</v>
      </c>
      <c r="F289" s="95">
        <f t="shared" si="50"/>
        <v>56.149111060663969</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96123</v>
      </c>
      <c r="E290" s="249">
        <v>293706.25</v>
      </c>
      <c r="F290" s="95">
        <f t="shared" si="50"/>
        <v>305.55252124881662</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66032.41</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1010893</v>
      </c>
      <c r="E294" s="249">
        <v>1500000</v>
      </c>
      <c r="F294" s="95">
        <f t="shared" si="50"/>
        <v>148.38365682619227</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56705.46</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2269</v>
      </c>
      <c r="E298" s="249">
        <v>7268.75</v>
      </c>
      <c r="F298" s="95">
        <f t="shared" si="50"/>
        <v>320.35037461436758</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1332929</v>
      </c>
      <c r="E5" s="81">
        <f t="shared" si="0"/>
        <v>1906238.71</v>
      </c>
      <c r="F5" s="82">
        <f t="shared" ref="F5:F141" si="1">IF(D5&gt;0,IF(E5/D5&gt;=100,"&gt;&gt;100",E5/D5*100),"-")</f>
        <v>143.0112714180575</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331842</v>
      </c>
      <c r="E6" s="83">
        <f t="shared" si="2"/>
        <v>170276.96</v>
      </c>
      <c r="F6" s="65">
        <f t="shared" si="1"/>
        <v>51.312660844618819</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288076</v>
      </c>
      <c r="E7" s="251">
        <v>153709.21</v>
      </c>
      <c r="F7" s="65">
        <f t="shared" si="1"/>
        <v>53.357173107096735</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43766</v>
      </c>
      <c r="E8" s="251">
        <v>16567.75</v>
      </c>
      <c r="F8" s="65">
        <f t="shared" si="1"/>
        <v>37.855298633642555</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1001087</v>
      </c>
      <c r="E13" s="83">
        <f t="shared" si="4"/>
        <v>1735961.75</v>
      </c>
      <c r="F13" s="65">
        <f t="shared" si="1"/>
        <v>173.40768085091506</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981887</v>
      </c>
      <c r="E14" s="251">
        <v>1717961.75</v>
      </c>
      <c r="F14" s="65">
        <f t="shared" si="1"/>
        <v>174.96532187512412</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19200</v>
      </c>
      <c r="E16" s="251">
        <v>18000</v>
      </c>
      <c r="F16" s="65">
        <f t="shared" si="1"/>
        <v>93.75</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117497</v>
      </c>
      <c r="E28" s="83">
        <f t="shared" si="6"/>
        <v>1031500</v>
      </c>
      <c r="F28" s="65">
        <f t="shared" si="1"/>
        <v>877.89475475969607</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117497</v>
      </c>
      <c r="E30" s="251">
        <v>1031500</v>
      </c>
      <c r="F30" s="65">
        <f t="shared" si="1"/>
        <v>877.89475475969607</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1023476</v>
      </c>
      <c r="E35" s="83">
        <f t="shared" si="7"/>
        <v>733197.36</v>
      </c>
      <c r="F35" s="65">
        <f t="shared" si="1"/>
        <v>71.637963176469214</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8150</v>
      </c>
      <c r="E36" s="83">
        <f t="shared" si="8"/>
        <v>62696.23</v>
      </c>
      <c r="F36" s="65">
        <f t="shared" si="1"/>
        <v>769.27889570552145</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8150</v>
      </c>
      <c r="E38" s="251">
        <v>62696.23</v>
      </c>
      <c r="F38" s="65">
        <f t="shared" si="1"/>
        <v>769.27889570552145</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121250</v>
      </c>
      <c r="E39" s="83">
        <f t="shared" si="9"/>
        <v>44715</v>
      </c>
      <c r="F39" s="65">
        <f t="shared" si="1"/>
        <v>36.878350515463922</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121250</v>
      </c>
      <c r="E40" s="251">
        <v>44715</v>
      </c>
      <c r="F40" s="65">
        <f t="shared" si="1"/>
        <v>36.878350515463922</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894076</v>
      </c>
      <c r="E54" s="83">
        <f t="shared" si="12"/>
        <v>625786.13</v>
      </c>
      <c r="F54" s="65">
        <f t="shared" si="1"/>
        <v>69.992498400583386</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894076</v>
      </c>
      <c r="E55" s="251">
        <v>625786.13</v>
      </c>
      <c r="F55" s="65">
        <f t="shared" si="1"/>
        <v>69.992498400583386</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578471</v>
      </c>
      <c r="E75" s="83">
        <f t="shared" si="15"/>
        <v>157766.31</v>
      </c>
      <c r="F75" s="65">
        <f t="shared" si="1"/>
        <v>27.272985162609707</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148419</v>
      </c>
      <c r="E79" s="251">
        <v>63277.06</v>
      </c>
      <c r="F79" s="65">
        <f t="shared" si="1"/>
        <v>42.634069761957697</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430052</v>
      </c>
      <c r="E81" s="251">
        <v>94489.25</v>
      </c>
      <c r="F81" s="65">
        <f t="shared" si="1"/>
        <v>21.971587156901958</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796112</v>
      </c>
      <c r="E82" s="83">
        <f t="shared" si="16"/>
        <v>1683797.44</v>
      </c>
      <c r="F82" s="65">
        <f t="shared" si="1"/>
        <v>211.50258255119883</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531745</v>
      </c>
      <c r="E84" s="251">
        <v>1295620.31</v>
      </c>
      <c r="F84" s="65">
        <f t="shared" si="1"/>
        <v>243.65444150861788</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261517</v>
      </c>
      <c r="E86" s="251">
        <v>388177.13</v>
      </c>
      <c r="F86" s="65">
        <f t="shared" si="1"/>
        <v>148.43284757778653</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2850</v>
      </c>
      <c r="E88" s="251">
        <v>0</v>
      </c>
      <c r="F88" s="65">
        <f t="shared" si="1"/>
        <v>0</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359302</v>
      </c>
      <c r="E107" s="83">
        <f t="shared" si="21"/>
        <v>794525.3</v>
      </c>
      <c r="F107" s="65">
        <f t="shared" si="1"/>
        <v>221.13021914712414</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359302</v>
      </c>
      <c r="E113" s="251">
        <v>794525.3</v>
      </c>
      <c r="F113" s="65">
        <f t="shared" si="1"/>
        <v>221.13021914712414</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3206846</v>
      </c>
      <c r="E114" s="83">
        <f t="shared" si="22"/>
        <v>1497831.11</v>
      </c>
      <c r="F114" s="65">
        <f t="shared" si="1"/>
        <v>46.707297762349675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3143846</v>
      </c>
      <c r="E115" s="83">
        <f t="shared" si="23"/>
        <v>1441831.11</v>
      </c>
      <c r="F115" s="65">
        <f t="shared" si="1"/>
        <v>45.862014551603359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3116899</v>
      </c>
      <c r="E116" s="251">
        <v>1441831.11</v>
      </c>
      <c r="F116" s="65">
        <f t="shared" si="1"/>
        <v>46.258512386830631</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26947</v>
      </c>
      <c r="E117" s="251">
        <v>0</v>
      </c>
      <c r="F117" s="65">
        <f t="shared" si="1"/>
        <v>0</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63000</v>
      </c>
      <c r="E122" s="83">
        <f t="shared" si="25"/>
        <v>56000</v>
      </c>
      <c r="F122" s="65">
        <f t="shared" si="1"/>
        <v>88.888888888888886</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63000</v>
      </c>
      <c r="E123" s="251">
        <v>56000</v>
      </c>
      <c r="F123" s="65">
        <f t="shared" si="1"/>
        <v>88.888888888888886</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2600172</v>
      </c>
      <c r="E129" s="83">
        <f t="shared" si="26"/>
        <v>1013199.0900000001</v>
      </c>
      <c r="F129" s="65">
        <f t="shared" si="1"/>
        <v>38.966617977579951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2279637</v>
      </c>
      <c r="E133" s="251">
        <v>558769.15</v>
      </c>
      <c r="F133" s="65">
        <f t="shared" si="1"/>
        <v>24.511321320017178</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258477</v>
      </c>
      <c r="E135" s="251">
        <v>294132.51</v>
      </c>
      <c r="F135" s="65">
        <f t="shared" si="1"/>
        <v>113.79446140275537</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57058</v>
      </c>
      <c r="E138" s="251">
        <v>154264.19</v>
      </c>
      <c r="F138" s="65">
        <f t="shared" si="1"/>
        <v>270.36382277682361</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5000</v>
      </c>
      <c r="E140" s="251">
        <v>6033.24</v>
      </c>
      <c r="F140" s="65">
        <f t="shared" si="1"/>
        <v>120.6648</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10014805</v>
      </c>
      <c r="E141" s="108">
        <f t="shared" si="28"/>
        <v>8818055.3200000003</v>
      </c>
      <c r="F141" s="84">
        <f t="shared" si="1"/>
        <v>88.050194886470578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194625</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194625</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v>0</v>
      </c>
      <c r="E45" s="252">
        <v>194625</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2254822.4700000002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10254083.220000001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0</v>
      </c>
      <c r="E7" s="37"/>
      <c r="F7" s="37"/>
      <c r="G7" s="37"/>
      <c r="H7" s="37"/>
      <c r="I7" s="37"/>
      <c r="J7" s="37"/>
      <c r="K7" s="37"/>
      <c r="L7" s="37"/>
      <c r="M7" s="37"/>
      <c r="N7" s="37"/>
      <c r="O7" s="37"/>
      <c r="P7" s="37"/>
      <c r="Q7" s="37"/>
      <c r="R7" s="37"/>
      <c r="S7" s="37"/>
      <c r="T7" s="37"/>
      <c r="U7" s="37"/>
    </row>
    <row r="8" spans="1:24" ht="12.75" customHeight="1" x14ac:dyDescent="0.2">
      <c r="A8" s="116" t="s">
        <v>35</v>
      </c>
      <c r="B8" s="117" t="s">
        <v>2864</v>
      </c>
      <c r="C8" s="188" t="s">
        <v>2865</v>
      </c>
      <c r="D8" s="40">
        <f>SUM(D9:D16)</f>
        <v>6624508.9699999997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1766374.45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2815883.18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20199.96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5400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504396.7</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1512254.68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2063541.84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1566032.41</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1566032.41</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9543075.209999999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0</v>
      </c>
      <c r="E25" s="37"/>
      <c r="F25" s="37"/>
      <c r="G25" s="37"/>
      <c r="H25" s="37"/>
      <c r="I25" s="37"/>
      <c r="J25" s="37"/>
      <c r="K25" s="37"/>
      <c r="L25" s="37"/>
      <c r="M25" s="37"/>
      <c r="N25" s="37"/>
      <c r="O25" s="37"/>
      <c r="P25" s="37"/>
      <c r="Q25" s="37"/>
      <c r="R25" s="37"/>
      <c r="S25" s="37"/>
      <c r="T25" s="37"/>
      <c r="U25" s="37"/>
    </row>
    <row r="26" spans="1:21" ht="12.75" customHeight="1" x14ac:dyDescent="0.2">
      <c r="A26" s="116" t="s">
        <v>35</v>
      </c>
      <c r="B26" s="117" t="s">
        <v>2895</v>
      </c>
      <c r="C26" s="188" t="s">
        <v>2896</v>
      </c>
      <c r="D26" s="40">
        <f>SUM(D27:D34)</f>
        <v>6361021.8399999989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1658807.14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2757742.16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22651.43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5400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465871.89</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1450549.22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2171160.25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1010893.12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1010893.12</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2965830.4800000023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2419931.89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35</v>
      </c>
      <c r="B49" s="168" t="s">
        <v>2928</v>
      </c>
      <c r="C49" s="188" t="s">
        <v>2929</v>
      </c>
      <c r="D49" s="40">
        <f>D50+D55+D60+D65+D70+D75+D80+D85</f>
        <v>463102.7900000001</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59382.210000000006</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17787.810000000001</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41594.400000000001</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234708.96000000002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67169.240000000005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54250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16872.39</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96417.33</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25</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25</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105012.41</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35695.410000000003</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60000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9317</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63974.21</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9204.44</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54769.77</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390796.69</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139944</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14375</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113977.69</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122500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1566032.41</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1566032.41</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545898.59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35</v>
      </c>
      <c r="B103" s="87" t="s">
        <v>2843</v>
      </c>
      <c r="C103" s="188" t="s">
        <v>2994</v>
      </c>
      <c r="D103" s="256">
        <v>252192.34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293706.25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36799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2023-02-21T12:04:01Z</dcterms:modified>
</cp:coreProperties>
</file>