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plavilink\korisnici\punitovci\racunovodstvo\"/>
    </mc:Choice>
  </mc:AlternateContent>
  <bookViews>
    <workbookView xWindow="0" yWindow="0" windowWidth="28800" windowHeight="124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E335" i="9" s="1"/>
  <c r="G335" i="9"/>
  <c r="F335" i="9"/>
  <c r="B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G327" i="9"/>
  <c r="F327" i="9"/>
  <c r="H326" i="9"/>
  <c r="G326" i="9"/>
  <c r="F326" i="9"/>
  <c r="E326" i="9"/>
  <c r="B326" i="9" s="1"/>
  <c r="H325" i="9"/>
  <c r="G325" i="9"/>
  <c r="F325" i="9"/>
  <c r="E325" i="9"/>
  <c r="H324" i="9"/>
  <c r="G324" i="9"/>
  <c r="F324" i="9"/>
  <c r="H323" i="9"/>
  <c r="E323" i="9" s="1"/>
  <c r="G323" i="9"/>
  <c r="F323" i="9"/>
  <c r="B323" i="9"/>
  <c r="H322" i="9"/>
  <c r="E322" i="9" s="1"/>
  <c r="B322" i="9" s="1"/>
  <c r="G322" i="9"/>
  <c r="F322" i="9"/>
  <c r="H321" i="9"/>
  <c r="G321" i="9"/>
  <c r="F321" i="9"/>
  <c r="E321" i="9"/>
  <c r="H320" i="9"/>
  <c r="G320" i="9"/>
  <c r="F320" i="9"/>
  <c r="H319" i="9"/>
  <c r="G319" i="9"/>
  <c r="F319" i="9"/>
  <c r="H318" i="9"/>
  <c r="G318" i="9"/>
  <c r="F318" i="9"/>
  <c r="E318" i="9"/>
  <c r="B318" i="9" s="1"/>
  <c r="H317" i="9"/>
  <c r="G317" i="9"/>
  <c r="F317" i="9"/>
  <c r="E317" i="9"/>
  <c r="B317" i="9" s="1"/>
  <c r="F316" i="9"/>
  <c r="F315" i="9"/>
  <c r="F314" i="9"/>
  <c r="H313" i="9"/>
  <c r="G313" i="9"/>
  <c r="E313" i="9" s="1"/>
  <c r="B313" i="9" s="1"/>
  <c r="F313" i="9"/>
  <c r="H312" i="9"/>
  <c r="G312" i="9"/>
  <c r="F312" i="9"/>
  <c r="H311" i="9"/>
  <c r="G311" i="9"/>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8" i="9" s="1"/>
  <c r="F299" i="9"/>
  <c r="F297" i="9"/>
  <c r="L296" i="9"/>
  <c r="H296" i="9"/>
  <c r="F296" i="9"/>
  <c r="F295" i="9"/>
  <c r="I294" i="9"/>
  <c r="E294" i="9" s="1"/>
  <c r="B294" i="9" s="1"/>
  <c r="H294" i="9"/>
  <c r="F294" i="9"/>
  <c r="E293" i="9"/>
  <c r="M292" i="9"/>
  <c r="L292" i="9"/>
  <c r="F292" i="9"/>
  <c r="E292" i="9"/>
  <c r="M291" i="9"/>
  <c r="L291" i="9"/>
  <c r="F291" i="9" s="1"/>
  <c r="B291" i="9" s="1"/>
  <c r="E291" i="9"/>
  <c r="M290" i="9"/>
  <c r="L290" i="9"/>
  <c r="E290" i="9"/>
  <c r="M289" i="9"/>
  <c r="L289" i="9"/>
  <c r="F289" i="9"/>
  <c r="E289" i="9"/>
  <c r="B289" i="9" s="1"/>
  <c r="M288" i="9"/>
  <c r="L288" i="9"/>
  <c r="F288" i="9"/>
  <c r="E288" i="9"/>
  <c r="B288" i="9" s="1"/>
  <c r="M287" i="9"/>
  <c r="L287" i="9"/>
  <c r="F287" i="9" s="1"/>
  <c r="B287" i="9" s="1"/>
  <c r="E287" i="9"/>
  <c r="M286" i="9"/>
  <c r="L286" i="9"/>
  <c r="E286" i="9"/>
  <c r="M285" i="9"/>
  <c r="L285" i="9"/>
  <c r="F285" i="9"/>
  <c r="E285" i="9"/>
  <c r="B285" i="9" s="1"/>
  <c r="M284" i="9"/>
  <c r="L284" i="9"/>
  <c r="F284" i="9"/>
  <c r="E284" i="9"/>
  <c r="B284" i="9" s="1"/>
  <c r="M283" i="9"/>
  <c r="L283" i="9"/>
  <c r="F283" i="9" s="1"/>
  <c r="B283" i="9" s="1"/>
  <c r="E283" i="9"/>
  <c r="M282" i="9"/>
  <c r="L282" i="9"/>
  <c r="F282" i="9" s="1"/>
  <c r="B282" i="9" s="1"/>
  <c r="E282" i="9"/>
  <c r="M281" i="9"/>
  <c r="L281" i="9"/>
  <c r="F281" i="9"/>
  <c r="E281" i="9"/>
  <c r="B281" i="9" s="1"/>
  <c r="M280" i="9"/>
  <c r="L280" i="9"/>
  <c r="F280" i="9"/>
  <c r="E280" i="9"/>
  <c r="M279" i="9"/>
  <c r="L279" i="9"/>
  <c r="F279" i="9" s="1"/>
  <c r="B279" i="9" s="1"/>
  <c r="E279" i="9"/>
  <c r="M278" i="9"/>
  <c r="L278" i="9"/>
  <c r="F278" i="9" s="1"/>
  <c r="E278" i="9"/>
  <c r="B278" i="9"/>
  <c r="M277" i="9"/>
  <c r="L277" i="9"/>
  <c r="F277" i="9"/>
  <c r="E277" i="9"/>
  <c r="B277" i="9" s="1"/>
  <c r="M276" i="9"/>
  <c r="L276" i="9"/>
  <c r="F276" i="9"/>
  <c r="E276" i="9"/>
  <c r="M275" i="9"/>
  <c r="L275" i="9"/>
  <c r="F275" i="9" s="1"/>
  <c r="B275" i="9" s="1"/>
  <c r="E275" i="9"/>
  <c r="M274" i="9"/>
  <c r="L274" i="9"/>
  <c r="E274" i="9"/>
  <c r="M273" i="9"/>
  <c r="L273" i="9"/>
  <c r="F273" i="9"/>
  <c r="E273" i="9"/>
  <c r="B273" i="9" s="1"/>
  <c r="M272" i="9"/>
  <c r="L272" i="9"/>
  <c r="F272" i="9"/>
  <c r="B272" i="9" s="1"/>
  <c r="E272" i="9"/>
  <c r="M271" i="9"/>
  <c r="L271" i="9"/>
  <c r="F271" i="9" s="1"/>
  <c r="E271" i="9"/>
  <c r="B271" i="9" s="1"/>
  <c r="M270" i="9"/>
  <c r="F270" i="9" s="1"/>
  <c r="B270" i="9" s="1"/>
  <c r="L270" i="9"/>
  <c r="E270" i="9"/>
  <c r="M269" i="9"/>
  <c r="L269" i="9"/>
  <c r="F269" i="9" s="1"/>
  <c r="E269" i="9"/>
  <c r="M268" i="9"/>
  <c r="L268" i="9"/>
  <c r="F268" i="9"/>
  <c r="B268" i="9" s="1"/>
  <c r="E268" i="9"/>
  <c r="M267" i="9"/>
  <c r="L267" i="9"/>
  <c r="F267" i="9" s="1"/>
  <c r="E267" i="9"/>
  <c r="M266" i="9"/>
  <c r="F266" i="9" s="1"/>
  <c r="L266" i="9"/>
  <c r="E266" i="9"/>
  <c r="B266" i="9"/>
  <c r="M265" i="9"/>
  <c r="L265" i="9"/>
  <c r="F265" i="9" s="1"/>
  <c r="E265" i="9"/>
  <c r="B265" i="9" s="1"/>
  <c r="M264" i="9"/>
  <c r="L264" i="9"/>
  <c r="F264" i="9"/>
  <c r="E264" i="9"/>
  <c r="B264" i="9" s="1"/>
  <c r="M263" i="9"/>
  <c r="L263" i="9"/>
  <c r="F263" i="9" s="1"/>
  <c r="E263" i="9"/>
  <c r="B263" i="9" s="1"/>
  <c r="M262" i="9"/>
  <c r="L262" i="9"/>
  <c r="E262" i="9"/>
  <c r="M261" i="9"/>
  <c r="L261" i="9"/>
  <c r="F261" i="9" s="1"/>
  <c r="E261" i="9"/>
  <c r="M260" i="9"/>
  <c r="L260" i="9"/>
  <c r="F260" i="9"/>
  <c r="E260" i="9"/>
  <c r="M259" i="9"/>
  <c r="L259" i="9"/>
  <c r="F259" i="9" s="1"/>
  <c r="B259" i="9" s="1"/>
  <c r="E259" i="9"/>
  <c r="M258" i="9"/>
  <c r="L258" i="9"/>
  <c r="F258" i="9" s="1"/>
  <c r="E258" i="9"/>
  <c r="B258" i="9"/>
  <c r="M257" i="9"/>
  <c r="L257" i="9"/>
  <c r="F257" i="9" s="1"/>
  <c r="E257" i="9"/>
  <c r="B257" i="9" s="1"/>
  <c r="M256" i="9"/>
  <c r="L256" i="9"/>
  <c r="F256" i="9"/>
  <c r="E256" i="9"/>
  <c r="B256" i="9" s="1"/>
  <c r="M255" i="9"/>
  <c r="L255" i="9"/>
  <c r="F255" i="9" s="1"/>
  <c r="E255" i="9"/>
  <c r="B255" i="9" s="1"/>
  <c r="M254" i="9"/>
  <c r="L254" i="9"/>
  <c r="E254" i="9"/>
  <c r="M253" i="9"/>
  <c r="L253" i="9"/>
  <c r="F253" i="9" s="1"/>
  <c r="E253" i="9"/>
  <c r="M252" i="9"/>
  <c r="L252" i="9"/>
  <c r="F252" i="9"/>
  <c r="E252" i="9"/>
  <c r="M251" i="9"/>
  <c r="L251" i="9"/>
  <c r="F251" i="9" s="1"/>
  <c r="E251" i="9"/>
  <c r="M250" i="9"/>
  <c r="L250" i="9"/>
  <c r="F250" i="9" s="1"/>
  <c r="E250" i="9"/>
  <c r="B250" i="9"/>
  <c r="M249" i="9"/>
  <c r="L249" i="9"/>
  <c r="F249" i="9" s="1"/>
  <c r="E249" i="9"/>
  <c r="B249" i="9" s="1"/>
  <c r="M248" i="9"/>
  <c r="L248" i="9"/>
  <c r="F248" i="9"/>
  <c r="E248" i="9"/>
  <c r="B248" i="9" s="1"/>
  <c r="M247" i="9"/>
  <c r="L247" i="9"/>
  <c r="F247" i="9" s="1"/>
  <c r="B247" i="9" s="1"/>
  <c r="E247" i="9"/>
  <c r="M246" i="9"/>
  <c r="L246" i="9"/>
  <c r="E246" i="9"/>
  <c r="M245" i="9"/>
  <c r="L245" i="9"/>
  <c r="F245" i="9" s="1"/>
  <c r="E245" i="9"/>
  <c r="M244" i="9"/>
  <c r="L244" i="9"/>
  <c r="F244" i="9"/>
  <c r="E244" i="9"/>
  <c r="M243" i="9"/>
  <c r="L243" i="9"/>
  <c r="F243" i="9" s="1"/>
  <c r="B243" i="9" s="1"/>
  <c r="E243" i="9"/>
  <c r="M242" i="9"/>
  <c r="L242" i="9"/>
  <c r="F242" i="9" s="1"/>
  <c r="E242" i="9"/>
  <c r="B242" i="9"/>
  <c r="M241" i="9"/>
  <c r="L241" i="9"/>
  <c r="F241" i="9" s="1"/>
  <c r="E241" i="9"/>
  <c r="B241" i="9" s="1"/>
  <c r="M240" i="9"/>
  <c r="L240" i="9"/>
  <c r="F240" i="9"/>
  <c r="B240" i="9" s="1"/>
  <c r="E240" i="9"/>
  <c r="M239" i="9"/>
  <c r="L239" i="9"/>
  <c r="F239" i="9" s="1"/>
  <c r="B239" i="9" s="1"/>
  <c r="E239" i="9"/>
  <c r="M238" i="9"/>
  <c r="L238" i="9"/>
  <c r="E238" i="9"/>
  <c r="M237" i="9"/>
  <c r="L237" i="9"/>
  <c r="F237" i="9" s="1"/>
  <c r="E237" i="9"/>
  <c r="M236" i="9"/>
  <c r="L236" i="9"/>
  <c r="F236" i="9"/>
  <c r="B236" i="9" s="1"/>
  <c r="E236" i="9"/>
  <c r="M235" i="9"/>
  <c r="L235" i="9"/>
  <c r="F235" i="9" s="1"/>
  <c r="E235" i="9"/>
  <c r="M234" i="9"/>
  <c r="F234" i="9" s="1"/>
  <c r="L234" i="9"/>
  <c r="E234" i="9"/>
  <c r="B234" i="9"/>
  <c r="M233" i="9"/>
  <c r="L233" i="9"/>
  <c r="F233" i="9" s="1"/>
  <c r="E233" i="9"/>
  <c r="B233" i="9" s="1"/>
  <c r="M232" i="9"/>
  <c r="L232" i="9"/>
  <c r="F232" i="9"/>
  <c r="B232" i="9" s="1"/>
  <c r="E232" i="9"/>
  <c r="M231" i="9"/>
  <c r="L231" i="9"/>
  <c r="F231" i="9" s="1"/>
  <c r="E231" i="9"/>
  <c r="B231" i="9" s="1"/>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B171" i="9" s="1"/>
  <c r="F171" i="9"/>
  <c r="H170" i="9"/>
  <c r="G170" i="9"/>
  <c r="E170" i="9" s="1"/>
  <c r="F170" i="9"/>
  <c r="B170" i="9"/>
  <c r="H169" i="9"/>
  <c r="G169" i="9"/>
  <c r="F169" i="9"/>
  <c r="E169" i="9"/>
  <c r="B169" i="9" s="1"/>
  <c r="H168" i="9"/>
  <c r="G168" i="9"/>
  <c r="F168" i="9"/>
  <c r="E168" i="9"/>
  <c r="B168" i="9" s="1"/>
  <c r="H167" i="9"/>
  <c r="G167" i="9"/>
  <c r="E167" i="9" s="1"/>
  <c r="B167" i="9" s="1"/>
  <c r="F167" i="9"/>
  <c r="H166" i="9"/>
  <c r="G166" i="9"/>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F158" i="9"/>
  <c r="H157" i="9"/>
  <c r="G157" i="9"/>
  <c r="F157" i="9"/>
  <c r="E157" i="9"/>
  <c r="B157" i="9" s="1"/>
  <c r="F156" i="9"/>
  <c r="H155" i="9"/>
  <c r="G155" i="9"/>
  <c r="E155" i="9" s="1"/>
  <c r="B155" i="9" s="1"/>
  <c r="F155" i="9"/>
  <c r="H154" i="9"/>
  <c r="G154" i="9"/>
  <c r="F154" i="9"/>
  <c r="H153" i="9"/>
  <c r="G153" i="9"/>
  <c r="F153" i="9"/>
  <c r="E153" i="9"/>
  <c r="B153" i="9" s="1"/>
  <c r="H152" i="9"/>
  <c r="G152" i="9"/>
  <c r="F152" i="9"/>
  <c r="E152" i="9"/>
  <c r="H151" i="9"/>
  <c r="G151" i="9"/>
  <c r="E151" i="9" s="1"/>
  <c r="B151" i="9" s="1"/>
  <c r="F151" i="9"/>
  <c r="H150" i="9"/>
  <c r="G150" i="9"/>
  <c r="E150" i="9" s="1"/>
  <c r="F150" i="9"/>
  <c r="B150" i="9"/>
  <c r="H149" i="9"/>
  <c r="G149" i="9"/>
  <c r="F149" i="9"/>
  <c r="E149" i="9"/>
  <c r="B149" i="9" s="1"/>
  <c r="H148" i="9"/>
  <c r="G148" i="9"/>
  <c r="F148" i="9"/>
  <c r="E148" i="9"/>
  <c r="B148" i="9" s="1"/>
  <c r="H147" i="9"/>
  <c r="G147" i="9"/>
  <c r="E147" i="9" s="1"/>
  <c r="B147" i="9" s="1"/>
  <c r="F147" i="9"/>
  <c r="H146" i="9"/>
  <c r="G146" i="9"/>
  <c r="F146" i="9"/>
  <c r="H145" i="9"/>
  <c r="G145" i="9"/>
  <c r="F145" i="9"/>
  <c r="E145" i="9"/>
  <c r="B145" i="9" s="1"/>
  <c r="H144" i="9"/>
  <c r="G144" i="9"/>
  <c r="F144" i="9"/>
  <c r="E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F138" i="9"/>
  <c r="H137" i="9"/>
  <c r="E137" i="9" s="1"/>
  <c r="B137" i="9" s="1"/>
  <c r="G137" i="9"/>
  <c r="F137" i="9"/>
  <c r="H136" i="9"/>
  <c r="G136" i="9"/>
  <c r="F136" i="9"/>
  <c r="E136" i="9"/>
  <c r="B136" i="9" s="1"/>
  <c r="H135" i="9"/>
  <c r="G135" i="9"/>
  <c r="E135" i="9" s="1"/>
  <c r="B135" i="9" s="1"/>
  <c r="F135" i="9"/>
  <c r="H134" i="9"/>
  <c r="G134" i="9"/>
  <c r="F134" i="9"/>
  <c r="H133" i="9"/>
  <c r="E133" i="9" s="1"/>
  <c r="B133" i="9" s="1"/>
  <c r="G133" i="9"/>
  <c r="F133" i="9"/>
  <c r="H132" i="9"/>
  <c r="G132" i="9"/>
  <c r="F132" i="9"/>
  <c r="E132" i="9"/>
  <c r="B132" i="9" s="1"/>
  <c r="H131" i="9"/>
  <c r="G131" i="9"/>
  <c r="E131" i="9" s="1"/>
  <c r="B131" i="9" s="1"/>
  <c r="F131" i="9"/>
  <c r="H130" i="9"/>
  <c r="G130" i="9"/>
  <c r="F130" i="9"/>
  <c r="H129" i="9"/>
  <c r="E129" i="9" s="1"/>
  <c r="B129" i="9" s="1"/>
  <c r="G129" i="9"/>
  <c r="F129" i="9"/>
  <c r="H128" i="9"/>
  <c r="G128" i="9"/>
  <c r="F128" i="9"/>
  <c r="E128" i="9"/>
  <c r="B128" i="9" s="1"/>
  <c r="H127" i="9"/>
  <c r="G127" i="9"/>
  <c r="E127" i="9" s="1"/>
  <c r="B127" i="9" s="1"/>
  <c r="F127" i="9"/>
  <c r="H126" i="9"/>
  <c r="G126" i="9"/>
  <c r="F126" i="9"/>
  <c r="H125" i="9"/>
  <c r="E125" i="9" s="1"/>
  <c r="B125" i="9" s="1"/>
  <c r="G125" i="9"/>
  <c r="F125" i="9"/>
  <c r="H124" i="9"/>
  <c r="G124" i="9"/>
  <c r="F124" i="9"/>
  <c r="E124" i="9"/>
  <c r="B124" i="9" s="1"/>
  <c r="H123" i="9"/>
  <c r="G123" i="9"/>
  <c r="E123" i="9" s="1"/>
  <c r="B123" i="9" s="1"/>
  <c r="F123" i="9"/>
  <c r="H122" i="9"/>
  <c r="G122" i="9"/>
  <c r="F122" i="9"/>
  <c r="H121" i="9"/>
  <c r="E121" i="9" s="1"/>
  <c r="B121" i="9" s="1"/>
  <c r="G121" i="9"/>
  <c r="F121" i="9"/>
  <c r="H120" i="9"/>
  <c r="G120" i="9"/>
  <c r="F120" i="9"/>
  <c r="E120" i="9"/>
  <c r="B120" i="9" s="1"/>
  <c r="H119" i="9"/>
  <c r="G119" i="9"/>
  <c r="E119" i="9" s="1"/>
  <c r="B119" i="9" s="1"/>
  <c r="F119" i="9"/>
  <c r="H118" i="9"/>
  <c r="G118" i="9"/>
  <c r="F118" i="9"/>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G83" i="9"/>
  <c r="F83" i="9"/>
  <c r="B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F77" i="9"/>
  <c r="H76" i="9"/>
  <c r="G76" i="9"/>
  <c r="E76" i="9" s="1"/>
  <c r="B76" i="9" s="1"/>
  <c r="F76" i="9"/>
  <c r="H75" i="9"/>
  <c r="E75" i="9" s="1"/>
  <c r="G75" i="9"/>
  <c r="F75" i="9"/>
  <c r="B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E53" i="9" s="1"/>
  <c r="G53" i="9"/>
  <c r="F53" i="9"/>
  <c r="H52" i="9"/>
  <c r="G52" i="9"/>
  <c r="E52" i="9" s="1"/>
  <c r="B52" i="9" s="1"/>
  <c r="F52" i="9"/>
  <c r="H51" i="9"/>
  <c r="E51" i="9" s="1"/>
  <c r="G51" i="9"/>
  <c r="F51" i="9"/>
  <c r="B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E45" i="9" s="1"/>
  <c r="G45" i="9"/>
  <c r="F45" i="9"/>
  <c r="H44" i="9"/>
  <c r="G44" i="9"/>
  <c r="E44" i="9" s="1"/>
  <c r="B44" i="9" s="1"/>
  <c r="F44" i="9"/>
  <c r="H43" i="9"/>
  <c r="G43" i="9"/>
  <c r="F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E37" i="9" s="1"/>
  <c r="G37" i="9"/>
  <c r="F37" i="9"/>
  <c r="H36" i="9"/>
  <c r="G36" i="9"/>
  <c r="F36" i="9"/>
  <c r="H35" i="9"/>
  <c r="E35" i="9" s="1"/>
  <c r="G35" i="9"/>
  <c r="F35" i="9"/>
  <c r="B35" i="9"/>
  <c r="H34" i="9"/>
  <c r="G34" i="9"/>
  <c r="F34" i="9"/>
  <c r="E34" i="9"/>
  <c r="B34" i="9" s="1"/>
  <c r="H33" i="9"/>
  <c r="E33" i="9" s="1"/>
  <c r="B33" i="9" s="1"/>
  <c r="G33" i="9"/>
  <c r="F33" i="9"/>
  <c r="H32" i="9"/>
  <c r="G32" i="9"/>
  <c r="E32" i="9" s="1"/>
  <c r="B32" i="9" s="1"/>
  <c r="F32" i="9"/>
  <c r="H31" i="9"/>
  <c r="G31" i="9"/>
  <c r="F31" i="9"/>
  <c r="H30" i="9"/>
  <c r="G30" i="9"/>
  <c r="F30" i="9"/>
  <c r="E30" i="9"/>
  <c r="B30" i="9" s="1"/>
  <c r="H29" i="9"/>
  <c r="E29" i="9" s="1"/>
  <c r="G29" i="9"/>
  <c r="F29" i="9"/>
  <c r="H28" i="9"/>
  <c r="G28" i="9"/>
  <c r="E28" i="9" s="1"/>
  <c r="B28" i="9" s="1"/>
  <c r="F28" i="9"/>
  <c r="H27" i="9"/>
  <c r="G27" i="9"/>
  <c r="F27" i="9"/>
  <c r="H26" i="9"/>
  <c r="G26" i="9"/>
  <c r="F26" i="9"/>
  <c r="E26" i="9"/>
  <c r="B26" i="9" s="1"/>
  <c r="H25" i="9"/>
  <c r="E25" i="9" s="1"/>
  <c r="B25" i="9" s="1"/>
  <c r="G25" i="9"/>
  <c r="F25" i="9"/>
  <c r="F24" i="9"/>
  <c r="I10" i="9"/>
  <c r="F4" i="9"/>
  <c r="O3" i="9"/>
  <c r="G296" i="9" s="1"/>
  <c r="E296" i="9" s="1"/>
  <c r="B296" i="9" s="1"/>
  <c r="I3" i="9"/>
  <c r="H3" i="9"/>
  <c r="G3" i="9"/>
  <c r="D104" i="8"/>
  <c r="D97" i="8"/>
  <c r="D92" i="8"/>
  <c r="D87" i="8"/>
  <c r="D82" i="8"/>
  <c r="D77" i="8"/>
  <c r="D72" i="8"/>
  <c r="D67" i="8"/>
  <c r="D62" i="8"/>
  <c r="D57" i="8"/>
  <c r="D52" i="8"/>
  <c r="D51" i="8" s="1"/>
  <c r="D45" i="8" s="1"/>
  <c r="D46" i="8"/>
  <c r="D37" i="8"/>
  <c r="D27" i="8"/>
  <c r="D25" i="8"/>
  <c r="D18" i="8"/>
  <c r="D8" i="8"/>
  <c r="D6" i="8"/>
  <c r="E44" i="7"/>
  <c r="I36" i="3" s="1"/>
  <c r="D44" i="7"/>
  <c r="E39" i="7"/>
  <c r="D39" i="7"/>
  <c r="D38" i="7" s="1"/>
  <c r="E38" i="7"/>
  <c r="I35" i="3" s="1"/>
  <c r="E30" i="7"/>
  <c r="D30" i="7"/>
  <c r="E23" i="7"/>
  <c r="E22" i="7" s="1"/>
  <c r="I34" i="3" s="1"/>
  <c r="D23" i="7"/>
  <c r="D22" i="7"/>
  <c r="E14" i="7"/>
  <c r="D14" i="7"/>
  <c r="E7" i="7"/>
  <c r="D7" i="7"/>
  <c r="D6" i="7" s="1"/>
  <c r="D5"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E82" i="6"/>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78" i="1" s="1"/>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7" i="4"/>
  <c r="F534" i="4"/>
  <c r="F533" i="4"/>
  <c r="E532" i="4"/>
  <c r="D532" i="4"/>
  <c r="F532" i="4" s="1"/>
  <c r="F531" i="4"/>
  <c r="F530" i="4"/>
  <c r="E529" i="4"/>
  <c r="D529" i="4"/>
  <c r="F528" i="4"/>
  <c r="F527" i="4"/>
  <c r="F526" i="4"/>
  <c r="E526" i="4"/>
  <c r="E522" i="4" s="1"/>
  <c r="D516" i="1"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E427" i="4"/>
  <c r="F427" i="4" s="1"/>
  <c r="D427" i="4"/>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0" i="1" s="1"/>
  <c r="D254" i="4"/>
  <c r="F254" i="4" s="1"/>
  <c r="F253" i="4"/>
  <c r="F252" i="4"/>
  <c r="F251" i="4"/>
  <c r="F250" i="4"/>
  <c r="E250" i="4"/>
  <c r="D250" i="4"/>
  <c r="F249" i="4"/>
  <c r="F248" i="4"/>
  <c r="F247" i="4"/>
  <c r="E246" i="4"/>
  <c r="D242" i="1" s="1"/>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E164" i="4"/>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E125" i="4" s="1"/>
  <c r="D126" i="4"/>
  <c r="F126" i="4" s="1"/>
  <c r="F124" i="4"/>
  <c r="F123" i="4"/>
  <c r="F122" i="4"/>
  <c r="F121" i="4"/>
  <c r="E120" i="4"/>
  <c r="F120" i="4" s="1"/>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C1684" i="1"/>
  <c r="G1684" i="1" s="1"/>
  <c r="G1683" i="1"/>
  <c r="C1683" i="1"/>
  <c r="H1683" i="1" s="1"/>
  <c r="C1682" i="1"/>
  <c r="H1681" i="1"/>
  <c r="G1681" i="1"/>
  <c r="C1681" i="1"/>
  <c r="H1680" i="1"/>
  <c r="C1680" i="1"/>
  <c r="G1680" i="1" s="1"/>
  <c r="G1679" i="1"/>
  <c r="C1679" i="1"/>
  <c r="H1679" i="1" s="1"/>
  <c r="H1678" i="1"/>
  <c r="C1678" i="1"/>
  <c r="G1678" i="1" s="1"/>
  <c r="H1677" i="1"/>
  <c r="G1677" i="1"/>
  <c r="C1677" i="1"/>
  <c r="C1676" i="1"/>
  <c r="G1676" i="1" s="1"/>
  <c r="G1675" i="1"/>
  <c r="C1675" i="1"/>
  <c r="H1675" i="1" s="1"/>
  <c r="C1674" i="1"/>
  <c r="G1674" i="1" s="1"/>
  <c r="H1673" i="1"/>
  <c r="G1673" i="1"/>
  <c r="C1673" i="1"/>
  <c r="H1672" i="1"/>
  <c r="C1672" i="1"/>
  <c r="G1672" i="1" s="1"/>
  <c r="G1671" i="1"/>
  <c r="C1671" i="1"/>
  <c r="H1671" i="1" s="1"/>
  <c r="H1670" i="1"/>
  <c r="C1670" i="1"/>
  <c r="G1670" i="1" s="1"/>
  <c r="H1669" i="1"/>
  <c r="G1669" i="1"/>
  <c r="C1669" i="1"/>
  <c r="C1668" i="1"/>
  <c r="G1667" i="1"/>
  <c r="C1667" i="1"/>
  <c r="H1667" i="1" s="1"/>
  <c r="C1666" i="1"/>
  <c r="H1665" i="1"/>
  <c r="G1665" i="1"/>
  <c r="C1665" i="1"/>
  <c r="H1664" i="1"/>
  <c r="C1664" i="1"/>
  <c r="G1664" i="1" s="1"/>
  <c r="G1663" i="1"/>
  <c r="C1663" i="1"/>
  <c r="H1663" i="1" s="1"/>
  <c r="H1662" i="1"/>
  <c r="C1662" i="1"/>
  <c r="G1662" i="1" s="1"/>
  <c r="H1661" i="1"/>
  <c r="G1661" i="1"/>
  <c r="C1661" i="1"/>
  <c r="C1660" i="1"/>
  <c r="G1660" i="1" s="1"/>
  <c r="G1659" i="1"/>
  <c r="C1659" i="1"/>
  <c r="H1659" i="1" s="1"/>
  <c r="C1658" i="1"/>
  <c r="G1658" i="1" s="1"/>
  <c r="H1657" i="1"/>
  <c r="G1657" i="1"/>
  <c r="C1657" i="1"/>
  <c r="H1656" i="1"/>
  <c r="C1656" i="1"/>
  <c r="G1656" i="1" s="1"/>
  <c r="G1655" i="1"/>
  <c r="C1655" i="1"/>
  <c r="H1655" i="1" s="1"/>
  <c r="H1654" i="1"/>
  <c r="C1654" i="1"/>
  <c r="G1654" i="1" s="1"/>
  <c r="H1653" i="1"/>
  <c r="G1653" i="1"/>
  <c r="C1653" i="1"/>
  <c r="C1652" i="1"/>
  <c r="G1651" i="1"/>
  <c r="C1651" i="1"/>
  <c r="H1651" i="1" s="1"/>
  <c r="C1650" i="1"/>
  <c r="H1649" i="1"/>
  <c r="G1649" i="1"/>
  <c r="C1649" i="1"/>
  <c r="H1648" i="1"/>
  <c r="C1648" i="1"/>
  <c r="G1648" i="1" s="1"/>
  <c r="G1647" i="1"/>
  <c r="C1647" i="1"/>
  <c r="H1647" i="1" s="1"/>
  <c r="H1646" i="1"/>
  <c r="C1646" i="1"/>
  <c r="G1646" i="1" s="1"/>
  <c r="H1645" i="1"/>
  <c r="G1645" i="1"/>
  <c r="C1645" i="1"/>
  <c r="C1644" i="1"/>
  <c r="G1644" i="1" s="1"/>
  <c r="G1643" i="1"/>
  <c r="C1643" i="1"/>
  <c r="H1643" i="1" s="1"/>
  <c r="C1642" i="1"/>
  <c r="G1642" i="1" s="1"/>
  <c r="H1641" i="1"/>
  <c r="G1641" i="1"/>
  <c r="C1641" i="1"/>
  <c r="H1640" i="1"/>
  <c r="C1640" i="1"/>
  <c r="G1640" i="1" s="1"/>
  <c r="G1639" i="1"/>
  <c r="C1639" i="1"/>
  <c r="H1639" i="1" s="1"/>
  <c r="H1638" i="1"/>
  <c r="C1638" i="1"/>
  <c r="G1638" i="1" s="1"/>
  <c r="H1637" i="1"/>
  <c r="G1637" i="1"/>
  <c r="C1637" i="1"/>
  <c r="C1636" i="1"/>
  <c r="G1635" i="1"/>
  <c r="C1635" i="1"/>
  <c r="H1635" i="1" s="1"/>
  <c r="C1634" i="1"/>
  <c r="H1633" i="1"/>
  <c r="G1633" i="1"/>
  <c r="C1633" i="1"/>
  <c r="H1632" i="1"/>
  <c r="C1632" i="1"/>
  <c r="G1632" i="1" s="1"/>
  <c r="C1631" i="1"/>
  <c r="C1630" i="1"/>
  <c r="G1630" i="1" s="1"/>
  <c r="H1629" i="1"/>
  <c r="G1629" i="1"/>
  <c r="C1629" i="1"/>
  <c r="C1628" i="1"/>
  <c r="C1627" i="1"/>
  <c r="H1627" i="1" s="1"/>
  <c r="C1626" i="1"/>
  <c r="H1625" i="1"/>
  <c r="G1625" i="1"/>
  <c r="C1625" i="1"/>
  <c r="H1624" i="1"/>
  <c r="C1624" i="1"/>
  <c r="G1624" i="1" s="1"/>
  <c r="C1623" i="1"/>
  <c r="G1620" i="1"/>
  <c r="C1620" i="1"/>
  <c r="H1620" i="1" s="1"/>
  <c r="G1619" i="1"/>
  <c r="C1619" i="1"/>
  <c r="H1619" i="1" s="1"/>
  <c r="H1618" i="1"/>
  <c r="C1618" i="1"/>
  <c r="G1618" i="1" s="1"/>
  <c r="H1617" i="1"/>
  <c r="G1617" i="1"/>
  <c r="C1617" i="1"/>
  <c r="H1616" i="1"/>
  <c r="G1616" i="1"/>
  <c r="C1616" i="1"/>
  <c r="G1615" i="1"/>
  <c r="C1615" i="1"/>
  <c r="H1615" i="1" s="1"/>
  <c r="H1614" i="1"/>
  <c r="C1614" i="1"/>
  <c r="G1614" i="1" s="1"/>
  <c r="H1613" i="1"/>
  <c r="G1613" i="1"/>
  <c r="C1613" i="1"/>
  <c r="G1612" i="1"/>
  <c r="C1612" i="1"/>
  <c r="H1612" i="1" s="1"/>
  <c r="G1611" i="1"/>
  <c r="C1611" i="1"/>
  <c r="H1611" i="1" s="1"/>
  <c r="H1610" i="1"/>
  <c r="C1610" i="1"/>
  <c r="G1610" i="1" s="1"/>
  <c r="H1609" i="1"/>
  <c r="G1609" i="1"/>
  <c r="C1609" i="1"/>
  <c r="H1608" i="1"/>
  <c r="G1608" i="1"/>
  <c r="C1608" i="1"/>
  <c r="G1607" i="1"/>
  <c r="C1607" i="1"/>
  <c r="H1607" i="1" s="1"/>
  <c r="H1606" i="1"/>
  <c r="C1606" i="1"/>
  <c r="G1606" i="1" s="1"/>
  <c r="H1605" i="1"/>
  <c r="G1605" i="1"/>
  <c r="C1605" i="1"/>
  <c r="G1604" i="1"/>
  <c r="C1604" i="1"/>
  <c r="H1604" i="1" s="1"/>
  <c r="G1603" i="1"/>
  <c r="C1603" i="1"/>
  <c r="H1603" i="1" s="1"/>
  <c r="H1602" i="1"/>
  <c r="C1602" i="1"/>
  <c r="G1602" i="1" s="1"/>
  <c r="H1601" i="1"/>
  <c r="G1601" i="1"/>
  <c r="C1601" i="1"/>
  <c r="H1600" i="1"/>
  <c r="G1600" i="1"/>
  <c r="C1600" i="1"/>
  <c r="G1599" i="1"/>
  <c r="C1599" i="1"/>
  <c r="H1599" i="1" s="1"/>
  <c r="H1598" i="1"/>
  <c r="C1598" i="1"/>
  <c r="G1598" i="1" s="1"/>
  <c r="H1597" i="1"/>
  <c r="G1597" i="1"/>
  <c r="C1597" i="1"/>
  <c r="G1596" i="1"/>
  <c r="C1596" i="1"/>
  <c r="H1596" i="1" s="1"/>
  <c r="G1595" i="1"/>
  <c r="C1595" i="1"/>
  <c r="H1595" i="1" s="1"/>
  <c r="H1594" i="1"/>
  <c r="C1594" i="1"/>
  <c r="G1594" i="1" s="1"/>
  <c r="H1593" i="1"/>
  <c r="G1593" i="1"/>
  <c r="C1593" i="1"/>
  <c r="H1592" i="1"/>
  <c r="G1592" i="1"/>
  <c r="C1592" i="1"/>
  <c r="G1591" i="1"/>
  <c r="C1591" i="1"/>
  <c r="H1591" i="1" s="1"/>
  <c r="H1590" i="1"/>
  <c r="C1590" i="1"/>
  <c r="G1590" i="1" s="1"/>
  <c r="H1589" i="1"/>
  <c r="G1589" i="1"/>
  <c r="C1589" i="1"/>
  <c r="G1588" i="1"/>
  <c r="C1588" i="1"/>
  <c r="H1588" i="1" s="1"/>
  <c r="G1587" i="1"/>
  <c r="C1587" i="1"/>
  <c r="H1587" i="1" s="1"/>
  <c r="H1586" i="1"/>
  <c r="C1586" i="1"/>
  <c r="G1586" i="1" s="1"/>
  <c r="H1585" i="1"/>
  <c r="G1585" i="1"/>
  <c r="C1585" i="1"/>
  <c r="H1584" i="1"/>
  <c r="G1584" i="1"/>
  <c r="C1584" i="1"/>
  <c r="G1583" i="1"/>
  <c r="C1583" i="1"/>
  <c r="H1583" i="1" s="1"/>
  <c r="H1582" i="1"/>
  <c r="C1582" i="1"/>
  <c r="G1582" i="1" s="1"/>
  <c r="G1581" i="1"/>
  <c r="I1581" i="1" s="1"/>
  <c r="D1581" i="1"/>
  <c r="C1581" i="1"/>
  <c r="H1581" i="1" s="1"/>
  <c r="H1580" i="1"/>
  <c r="D1580" i="1"/>
  <c r="C1580" i="1"/>
  <c r="J1579" i="1"/>
  <c r="D1579" i="1"/>
  <c r="C1579" i="1"/>
  <c r="H1578" i="1"/>
  <c r="D1578" i="1"/>
  <c r="J1578" i="1" s="1"/>
  <c r="C1578" i="1"/>
  <c r="G1578" i="1" s="1"/>
  <c r="H1577" i="1"/>
  <c r="D1577" i="1"/>
  <c r="C1577" i="1"/>
  <c r="G1577" i="1" s="1"/>
  <c r="J1576" i="1"/>
  <c r="D1576" i="1"/>
  <c r="C1576" i="1"/>
  <c r="H1575" i="1"/>
  <c r="D1575" i="1"/>
  <c r="J1575" i="1" s="1"/>
  <c r="C1575" i="1"/>
  <c r="G1575" i="1" s="1"/>
  <c r="D1574" i="1"/>
  <c r="C1574" i="1"/>
  <c r="H1573" i="1"/>
  <c r="D1573" i="1"/>
  <c r="J1573" i="1" s="1"/>
  <c r="C1573" i="1"/>
  <c r="G1573" i="1" s="1"/>
  <c r="I1573" i="1" s="1"/>
  <c r="H1572" i="1"/>
  <c r="D1572" i="1"/>
  <c r="C1572" i="1"/>
  <c r="G1572" i="1" s="1"/>
  <c r="D1571" i="1"/>
  <c r="D1570" i="1"/>
  <c r="C1570" i="1"/>
  <c r="H1569" i="1"/>
  <c r="D1569" i="1"/>
  <c r="J1569" i="1" s="1"/>
  <c r="C1569" i="1"/>
  <c r="G1569" i="1" s="1"/>
  <c r="I1569" i="1" s="1"/>
  <c r="J1568" i="1"/>
  <c r="D1568" i="1"/>
  <c r="C1568" i="1"/>
  <c r="H1567" i="1"/>
  <c r="D1567" i="1"/>
  <c r="J1567" i="1" s="1"/>
  <c r="C1567" i="1"/>
  <c r="G1567" i="1" s="1"/>
  <c r="D1566" i="1"/>
  <c r="C1566" i="1"/>
  <c r="H1565" i="1"/>
  <c r="D1565" i="1"/>
  <c r="J1565" i="1" s="1"/>
  <c r="C1565" i="1"/>
  <c r="G1565" i="1" s="1"/>
  <c r="I1565" i="1" s="1"/>
  <c r="J1564" i="1"/>
  <c r="D1564" i="1"/>
  <c r="C1564" i="1"/>
  <c r="D1563" i="1"/>
  <c r="C1563" i="1"/>
  <c r="H1562" i="1"/>
  <c r="D1562" i="1"/>
  <c r="J1562" i="1" s="1"/>
  <c r="C1562" i="1"/>
  <c r="G1562" i="1" s="1"/>
  <c r="I1562" i="1" s="1"/>
  <c r="J1561" i="1"/>
  <c r="D1561" i="1"/>
  <c r="C1561" i="1"/>
  <c r="H1560" i="1"/>
  <c r="D1560" i="1"/>
  <c r="J1560" i="1" s="1"/>
  <c r="C1560" i="1"/>
  <c r="G1560" i="1" s="1"/>
  <c r="D1559" i="1"/>
  <c r="C1559" i="1"/>
  <c r="H1558" i="1"/>
  <c r="D1558" i="1"/>
  <c r="J1558" i="1" s="1"/>
  <c r="C1558" i="1"/>
  <c r="G1558" i="1" s="1"/>
  <c r="I1558" i="1" s="1"/>
  <c r="J1557" i="1"/>
  <c r="D1557" i="1"/>
  <c r="H1557" i="1" s="1"/>
  <c r="C1557" i="1"/>
  <c r="D1556" i="1"/>
  <c r="H1556" i="1" s="1"/>
  <c r="C1556" i="1"/>
  <c r="G1556" i="1" s="1"/>
  <c r="D1555" i="1"/>
  <c r="C1555" i="1"/>
  <c r="H1554" i="1"/>
  <c r="D1554" i="1"/>
  <c r="J1554" i="1" s="1"/>
  <c r="C1554" i="1"/>
  <c r="G1554" i="1" s="1"/>
  <c r="D1553" i="1"/>
  <c r="H1553" i="1" s="1"/>
  <c r="C1553" i="1"/>
  <c r="G1553" i="1" s="1"/>
  <c r="I1553" i="1" s="1"/>
  <c r="H1552" i="1"/>
  <c r="D1552" i="1"/>
  <c r="J1552" i="1" s="1"/>
  <c r="C1552" i="1"/>
  <c r="G1552" i="1" s="1"/>
  <c r="I1552" i="1" s="1"/>
  <c r="J1551" i="1"/>
  <c r="D1551" i="1"/>
  <c r="H1551" i="1" s="1"/>
  <c r="C1551" i="1"/>
  <c r="H1550" i="1"/>
  <c r="D1550" i="1"/>
  <c r="J1550" i="1" s="1"/>
  <c r="C1550" i="1"/>
  <c r="G1550" i="1" s="1"/>
  <c r="D1549" i="1"/>
  <c r="H1549" i="1" s="1"/>
  <c r="C1549" i="1"/>
  <c r="G1549" i="1" s="1"/>
  <c r="I1549" i="1" s="1"/>
  <c r="D1548" i="1"/>
  <c r="J1548" i="1" s="1"/>
  <c r="C1548" i="1"/>
  <c r="G1548" i="1" s="1"/>
  <c r="D1547" i="1"/>
  <c r="C1547" i="1"/>
  <c r="D1546" i="1"/>
  <c r="C1546" i="1"/>
  <c r="D1545" i="1"/>
  <c r="C1545" i="1"/>
  <c r="D1544" i="1"/>
  <c r="C1544" i="1"/>
  <c r="D1543" i="1"/>
  <c r="C1543" i="1"/>
  <c r="D1542" i="1"/>
  <c r="C1542" i="1"/>
  <c r="D1541" i="1"/>
  <c r="C1541" i="1"/>
  <c r="D1540" i="1"/>
  <c r="C1540" i="1"/>
  <c r="H1540" i="1" s="1"/>
  <c r="G1539" i="1"/>
  <c r="D1539" i="1"/>
  <c r="C1539" i="1"/>
  <c r="H1539" i="1" s="1"/>
  <c r="C1538" i="1"/>
  <c r="G1536" i="1"/>
  <c r="D1536" i="1"/>
  <c r="C1536" i="1"/>
  <c r="H1536" i="1" s="1"/>
  <c r="D1535" i="1"/>
  <c r="C1535" i="1"/>
  <c r="D1534" i="1"/>
  <c r="C1534" i="1"/>
  <c r="H1534" i="1" s="1"/>
  <c r="G1533" i="1"/>
  <c r="D1533" i="1"/>
  <c r="C1533" i="1"/>
  <c r="H1533" i="1" s="1"/>
  <c r="G1532" i="1"/>
  <c r="D1532" i="1"/>
  <c r="C1532" i="1"/>
  <c r="H1532" i="1" s="1"/>
  <c r="D1531" i="1"/>
  <c r="C1531" i="1"/>
  <c r="D1530" i="1"/>
  <c r="C1530" i="1"/>
  <c r="H1530" i="1" s="1"/>
  <c r="G1529" i="1"/>
  <c r="D1529" i="1"/>
  <c r="C1529" i="1"/>
  <c r="H1529" i="1" s="1"/>
  <c r="G1528" i="1"/>
  <c r="D1528" i="1"/>
  <c r="C1528" i="1"/>
  <c r="H1528" i="1" s="1"/>
  <c r="D1527" i="1"/>
  <c r="C1527" i="1"/>
  <c r="D1526" i="1"/>
  <c r="C1526" i="1"/>
  <c r="H1526" i="1" s="1"/>
  <c r="D1525" i="1"/>
  <c r="G1524" i="1"/>
  <c r="D1524" i="1"/>
  <c r="C1524" i="1"/>
  <c r="H1524" i="1" s="1"/>
  <c r="D1523" i="1"/>
  <c r="C1523" i="1"/>
  <c r="D1522" i="1"/>
  <c r="C1522" i="1"/>
  <c r="H1522" i="1" s="1"/>
  <c r="G1521" i="1"/>
  <c r="D1521" i="1"/>
  <c r="C1521" i="1"/>
  <c r="H1521" i="1" s="1"/>
  <c r="G1520" i="1"/>
  <c r="D1520" i="1"/>
  <c r="C1520" i="1"/>
  <c r="H1520" i="1" s="1"/>
  <c r="D1519" i="1"/>
  <c r="C1519" i="1"/>
  <c r="D1518" i="1"/>
  <c r="C1518" i="1"/>
  <c r="H1518" i="1" s="1"/>
  <c r="G1517" i="1"/>
  <c r="D1517" i="1"/>
  <c r="C1517" i="1"/>
  <c r="H1517" i="1" s="1"/>
  <c r="G1516" i="1"/>
  <c r="D1516" i="1"/>
  <c r="C1516" i="1"/>
  <c r="H1516" i="1" s="1"/>
  <c r="D1515" i="1"/>
  <c r="C1515" i="1"/>
  <c r="D1514" i="1"/>
  <c r="C1514" i="1"/>
  <c r="H1514" i="1" s="1"/>
  <c r="G1513" i="1"/>
  <c r="D1513" i="1"/>
  <c r="C1513" i="1"/>
  <c r="H1513" i="1" s="1"/>
  <c r="D1512" i="1"/>
  <c r="G1512" i="1" s="1"/>
  <c r="C1512" i="1"/>
  <c r="H1512" i="1" s="1"/>
  <c r="D1511" i="1"/>
  <c r="C1511" i="1"/>
  <c r="G1509" i="1"/>
  <c r="D1509" i="1"/>
  <c r="C1509" i="1"/>
  <c r="H1509" i="1" s="1"/>
  <c r="D1508" i="1"/>
  <c r="C1508" i="1"/>
  <c r="D1507" i="1"/>
  <c r="C1507" i="1"/>
  <c r="H1507" i="1" s="1"/>
  <c r="G1506" i="1"/>
  <c r="D1506" i="1"/>
  <c r="C1506" i="1"/>
  <c r="H1506" i="1" s="1"/>
  <c r="G1505" i="1"/>
  <c r="D1505" i="1"/>
  <c r="C1505" i="1"/>
  <c r="H1505" i="1" s="1"/>
  <c r="D1504" i="1"/>
  <c r="C1504" i="1"/>
  <c r="D1503" i="1"/>
  <c r="C1503" i="1"/>
  <c r="H1503" i="1" s="1"/>
  <c r="G1502" i="1"/>
  <c r="D1502" i="1"/>
  <c r="C1502" i="1"/>
  <c r="H1502" i="1" s="1"/>
  <c r="G1501" i="1"/>
  <c r="D1501" i="1"/>
  <c r="C1501" i="1"/>
  <c r="H1501" i="1" s="1"/>
  <c r="D1500" i="1"/>
  <c r="C1500" i="1"/>
  <c r="D1499" i="1"/>
  <c r="C1499" i="1"/>
  <c r="H1499" i="1" s="1"/>
  <c r="G1498" i="1"/>
  <c r="D1498" i="1"/>
  <c r="C1498" i="1"/>
  <c r="H1498" i="1" s="1"/>
  <c r="G1497" i="1"/>
  <c r="D1497" i="1"/>
  <c r="C1497" i="1"/>
  <c r="H1497" i="1" s="1"/>
  <c r="D1496" i="1"/>
  <c r="C1496" i="1"/>
  <c r="D1495" i="1"/>
  <c r="C1495" i="1"/>
  <c r="H1495" i="1" s="1"/>
  <c r="G1494" i="1"/>
  <c r="D1494" i="1"/>
  <c r="C1494" i="1"/>
  <c r="H1494" i="1" s="1"/>
  <c r="G1493" i="1"/>
  <c r="D1493" i="1"/>
  <c r="C1493" i="1"/>
  <c r="H1493" i="1" s="1"/>
  <c r="D1492" i="1"/>
  <c r="C1492" i="1"/>
  <c r="D1491" i="1"/>
  <c r="C1491" i="1"/>
  <c r="H1491" i="1" s="1"/>
  <c r="G1490" i="1"/>
  <c r="D1490" i="1"/>
  <c r="C1490" i="1"/>
  <c r="H1490" i="1" s="1"/>
  <c r="G1489" i="1"/>
  <c r="D1489" i="1"/>
  <c r="C1489" i="1"/>
  <c r="H1489" i="1" s="1"/>
  <c r="D1488" i="1"/>
  <c r="C1488" i="1"/>
  <c r="D1487" i="1"/>
  <c r="C1487" i="1"/>
  <c r="H1487" i="1" s="1"/>
  <c r="G1486" i="1"/>
  <c r="D1486" i="1"/>
  <c r="C1486" i="1"/>
  <c r="H1486" i="1" s="1"/>
  <c r="D1485" i="1"/>
  <c r="D1484" i="1"/>
  <c r="C1484" i="1"/>
  <c r="D1483" i="1"/>
  <c r="C1483" i="1"/>
  <c r="H1483" i="1" s="1"/>
  <c r="G1482" i="1"/>
  <c r="D1482" i="1"/>
  <c r="C1482" i="1"/>
  <c r="H1482" i="1" s="1"/>
  <c r="G1481" i="1"/>
  <c r="D1481" i="1"/>
  <c r="C1481" i="1"/>
  <c r="H1481" i="1" s="1"/>
  <c r="D1480" i="1"/>
  <c r="C1480" i="1"/>
  <c r="D1479" i="1"/>
  <c r="C1479" i="1"/>
  <c r="H1479" i="1" s="1"/>
  <c r="C1478" i="1"/>
  <c r="D1477" i="1"/>
  <c r="C1477" i="1"/>
  <c r="D1476" i="1"/>
  <c r="C1476" i="1"/>
  <c r="H1476" i="1" s="1"/>
  <c r="G1475" i="1"/>
  <c r="D1475" i="1"/>
  <c r="C1475" i="1"/>
  <c r="H1475" i="1" s="1"/>
  <c r="G1474" i="1"/>
  <c r="D1474" i="1"/>
  <c r="C1474" i="1"/>
  <c r="H1474" i="1" s="1"/>
  <c r="D1473" i="1"/>
  <c r="C1473" i="1"/>
  <c r="D1472" i="1"/>
  <c r="C1472" i="1"/>
  <c r="H1472" i="1" s="1"/>
  <c r="G1471" i="1"/>
  <c r="D1471" i="1"/>
  <c r="C1471" i="1"/>
  <c r="H1471" i="1" s="1"/>
  <c r="G1470" i="1"/>
  <c r="D1470" i="1"/>
  <c r="C1470" i="1"/>
  <c r="H1470" i="1" s="1"/>
  <c r="D1469" i="1"/>
  <c r="C1469" i="1"/>
  <c r="D1468" i="1"/>
  <c r="C1468" i="1"/>
  <c r="H1468" i="1" s="1"/>
  <c r="G1467" i="1"/>
  <c r="D1467" i="1"/>
  <c r="C1467" i="1"/>
  <c r="H1467" i="1" s="1"/>
  <c r="G1466" i="1"/>
  <c r="D1466" i="1"/>
  <c r="C1466" i="1"/>
  <c r="H1466" i="1" s="1"/>
  <c r="D1465" i="1"/>
  <c r="C1465" i="1"/>
  <c r="D1464" i="1"/>
  <c r="C1464" i="1"/>
  <c r="H1464" i="1" s="1"/>
  <c r="G1463" i="1"/>
  <c r="D1463" i="1"/>
  <c r="C1463" i="1"/>
  <c r="H1463" i="1" s="1"/>
  <c r="C1462" i="1"/>
  <c r="D1461" i="1"/>
  <c r="C1461" i="1"/>
  <c r="H1461" i="1" s="1"/>
  <c r="G1460" i="1"/>
  <c r="D1460" i="1"/>
  <c r="C1460" i="1"/>
  <c r="H1460" i="1" s="1"/>
  <c r="G1459" i="1"/>
  <c r="D1459" i="1"/>
  <c r="C1459" i="1"/>
  <c r="H1459" i="1" s="1"/>
  <c r="D1458" i="1"/>
  <c r="C1458" i="1"/>
  <c r="D1457" i="1"/>
  <c r="C1457" i="1"/>
  <c r="G1456" i="1"/>
  <c r="D1456" i="1"/>
  <c r="C1456" i="1"/>
  <c r="H1456" i="1" s="1"/>
  <c r="G1455" i="1"/>
  <c r="D1455" i="1"/>
  <c r="C1455" i="1"/>
  <c r="H1455" i="1" s="1"/>
  <c r="D1454" i="1"/>
  <c r="C1454" i="1"/>
  <c r="D1453" i="1"/>
  <c r="C1453" i="1"/>
  <c r="G1452" i="1"/>
  <c r="D1452" i="1"/>
  <c r="C1452" i="1"/>
  <c r="H1452" i="1" s="1"/>
  <c r="G1451" i="1"/>
  <c r="D1451" i="1"/>
  <c r="C1451" i="1"/>
  <c r="H1451" i="1" s="1"/>
  <c r="D1450" i="1"/>
  <c r="C1450" i="1"/>
  <c r="D1449" i="1"/>
  <c r="C1449" i="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D1439" i="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G1411" i="1" s="1"/>
  <c r="D1410" i="1"/>
  <c r="C1410" i="1"/>
  <c r="G1410" i="1" s="1"/>
  <c r="H1409" i="1"/>
  <c r="D1409" i="1"/>
  <c r="C1409" i="1"/>
  <c r="D1408" i="1"/>
  <c r="H1408" i="1" s="1"/>
  <c r="C1408" i="1"/>
  <c r="D1407" i="1"/>
  <c r="C1407" i="1"/>
  <c r="G1407" i="1" s="1"/>
  <c r="D1406" i="1"/>
  <c r="C1406" i="1"/>
  <c r="G1406" i="1" s="1"/>
  <c r="H1405" i="1"/>
  <c r="D1405" i="1"/>
  <c r="C1405" i="1"/>
  <c r="D1404" i="1"/>
  <c r="H1404" i="1" s="1"/>
  <c r="C1404" i="1"/>
  <c r="D1403" i="1"/>
  <c r="C1403" i="1"/>
  <c r="G1403" i="1" s="1"/>
  <c r="D1402" i="1"/>
  <c r="C1402" i="1"/>
  <c r="G1402" i="1" s="1"/>
  <c r="C1401" i="1"/>
  <c r="D1400" i="1"/>
  <c r="H1400" i="1" s="1"/>
  <c r="C1400" i="1"/>
  <c r="D1399" i="1"/>
  <c r="C1399" i="1"/>
  <c r="G1399" i="1" s="1"/>
  <c r="D1398" i="1"/>
  <c r="C1398" i="1"/>
  <c r="G1398" i="1" s="1"/>
  <c r="H1397" i="1"/>
  <c r="D1397" i="1"/>
  <c r="C1397" i="1"/>
  <c r="D1396" i="1"/>
  <c r="H1396" i="1" s="1"/>
  <c r="C1396" i="1"/>
  <c r="D1395" i="1"/>
  <c r="C1395" i="1"/>
  <c r="G1395" i="1" s="1"/>
  <c r="D1394" i="1"/>
  <c r="C1394" i="1"/>
  <c r="G1394" i="1" s="1"/>
  <c r="H1393" i="1"/>
  <c r="D1393" i="1"/>
  <c r="C1393" i="1"/>
  <c r="D1392" i="1"/>
  <c r="H1392" i="1" s="1"/>
  <c r="C1392" i="1"/>
  <c r="D1391" i="1"/>
  <c r="C1391" i="1"/>
  <c r="G1391" i="1" s="1"/>
  <c r="D1390" i="1"/>
  <c r="C1390" i="1"/>
  <c r="G1390" i="1" s="1"/>
  <c r="H1389" i="1"/>
  <c r="D1389" i="1"/>
  <c r="C1389" i="1"/>
  <c r="D1388" i="1"/>
  <c r="H1388" i="1" s="1"/>
  <c r="C1388" i="1"/>
  <c r="D1387" i="1"/>
  <c r="C1387" i="1"/>
  <c r="G1387" i="1" s="1"/>
  <c r="D1386" i="1"/>
  <c r="C1386" i="1"/>
  <c r="G1386" i="1" s="1"/>
  <c r="H1385" i="1"/>
  <c r="D1385" i="1"/>
  <c r="C1385" i="1"/>
  <c r="D1384" i="1"/>
  <c r="H1384" i="1" s="1"/>
  <c r="C1384" i="1"/>
  <c r="D1383" i="1"/>
  <c r="C1383" i="1"/>
  <c r="G1383" i="1" s="1"/>
  <c r="D1382" i="1"/>
  <c r="C1382" i="1"/>
  <c r="G1382" i="1" s="1"/>
  <c r="H1381" i="1"/>
  <c r="D1381" i="1"/>
  <c r="C1381" i="1"/>
  <c r="D1380" i="1"/>
  <c r="H1380" i="1" s="1"/>
  <c r="C1380" i="1"/>
  <c r="D1379" i="1"/>
  <c r="C1379" i="1"/>
  <c r="G1379" i="1" s="1"/>
  <c r="D1378" i="1"/>
  <c r="C1378" i="1"/>
  <c r="G1378" i="1" s="1"/>
  <c r="H1377" i="1"/>
  <c r="D1377" i="1"/>
  <c r="C1377" i="1"/>
  <c r="D1376" i="1"/>
  <c r="H1376" i="1" s="1"/>
  <c r="C1376" i="1"/>
  <c r="D1375" i="1"/>
  <c r="C1375" i="1"/>
  <c r="G1375" i="1" s="1"/>
  <c r="D1374" i="1"/>
  <c r="C1374" i="1"/>
  <c r="G1374" i="1" s="1"/>
  <c r="H1373" i="1"/>
  <c r="D1373" i="1"/>
  <c r="C1373" i="1"/>
  <c r="D1372" i="1"/>
  <c r="H1372" i="1" s="1"/>
  <c r="C1372" i="1"/>
  <c r="D1371" i="1"/>
  <c r="C1371" i="1"/>
  <c r="G1371" i="1" s="1"/>
  <c r="D1370" i="1"/>
  <c r="C1370" i="1"/>
  <c r="G1370" i="1" s="1"/>
  <c r="H1369" i="1"/>
  <c r="D1369" i="1"/>
  <c r="C1369" i="1"/>
  <c r="D1368" i="1"/>
  <c r="H1368" i="1" s="1"/>
  <c r="C1368" i="1"/>
  <c r="D1367" i="1"/>
  <c r="C1367" i="1"/>
  <c r="G1367" i="1" s="1"/>
  <c r="D1366" i="1"/>
  <c r="C1366" i="1"/>
  <c r="G1366" i="1" s="1"/>
  <c r="H1365" i="1"/>
  <c r="D1365" i="1"/>
  <c r="C1365" i="1"/>
  <c r="D1364" i="1"/>
  <c r="H1364" i="1" s="1"/>
  <c r="C1364" i="1"/>
  <c r="D1363" i="1"/>
  <c r="C1363" i="1"/>
  <c r="G1363" i="1" s="1"/>
  <c r="D1362" i="1"/>
  <c r="C1362" i="1"/>
  <c r="G1362" i="1" s="1"/>
  <c r="H1361" i="1"/>
  <c r="D1361" i="1"/>
  <c r="C1361" i="1"/>
  <c r="D1360" i="1"/>
  <c r="H1360" i="1" s="1"/>
  <c r="C1360" i="1"/>
  <c r="D1359" i="1"/>
  <c r="C1359" i="1"/>
  <c r="G1359" i="1" s="1"/>
  <c r="D1358" i="1"/>
  <c r="C1358" i="1"/>
  <c r="G1358" i="1" s="1"/>
  <c r="H1357" i="1"/>
  <c r="D1357" i="1"/>
  <c r="C1357" i="1"/>
  <c r="D1356" i="1"/>
  <c r="H1356" i="1" s="1"/>
  <c r="C1356" i="1"/>
  <c r="D1355" i="1"/>
  <c r="C1355" i="1"/>
  <c r="G1355" i="1" s="1"/>
  <c r="D1354" i="1"/>
  <c r="C1354" i="1"/>
  <c r="G1354" i="1" s="1"/>
  <c r="H1353" i="1"/>
  <c r="D1353" i="1"/>
  <c r="C1353" i="1"/>
  <c r="D1352" i="1"/>
  <c r="H1352" i="1" s="1"/>
  <c r="C1352" i="1"/>
  <c r="D1351" i="1"/>
  <c r="C1351" i="1"/>
  <c r="G1351" i="1" s="1"/>
  <c r="D1350" i="1"/>
  <c r="C1350" i="1"/>
  <c r="G1350" i="1" s="1"/>
  <c r="H1349" i="1"/>
  <c r="D1349" i="1"/>
  <c r="C1349" i="1"/>
  <c r="D1348" i="1"/>
  <c r="H1348" i="1" s="1"/>
  <c r="C1348" i="1"/>
  <c r="D1347" i="1"/>
  <c r="C1347" i="1"/>
  <c r="G1347" i="1" s="1"/>
  <c r="D1346" i="1"/>
  <c r="C1346" i="1"/>
  <c r="G1346" i="1" s="1"/>
  <c r="H1345" i="1"/>
  <c r="D1345" i="1"/>
  <c r="C1345" i="1"/>
  <c r="D1344" i="1"/>
  <c r="H1344" i="1" s="1"/>
  <c r="C1344" i="1"/>
  <c r="D1343" i="1"/>
  <c r="C1343" i="1"/>
  <c r="G1343" i="1" s="1"/>
  <c r="D1342" i="1"/>
  <c r="C1342" i="1"/>
  <c r="G1342" i="1" s="1"/>
  <c r="H1341" i="1"/>
  <c r="D1341" i="1"/>
  <c r="C1341" i="1"/>
  <c r="D1340" i="1"/>
  <c r="H1340" i="1" s="1"/>
  <c r="C1340" i="1"/>
  <c r="D1339" i="1"/>
  <c r="C1339" i="1"/>
  <c r="G1339" i="1" s="1"/>
  <c r="D1338" i="1"/>
  <c r="C1338" i="1"/>
  <c r="G1338" i="1" s="1"/>
  <c r="H1337" i="1"/>
  <c r="D1337" i="1"/>
  <c r="C1337" i="1"/>
  <c r="D1336" i="1"/>
  <c r="H1336" i="1" s="1"/>
  <c r="C1336" i="1"/>
  <c r="D1335" i="1"/>
  <c r="C1335" i="1"/>
  <c r="G1335" i="1" s="1"/>
  <c r="D1334" i="1"/>
  <c r="C1334" i="1"/>
  <c r="G1334" i="1" s="1"/>
  <c r="H1333" i="1"/>
  <c r="D1333" i="1"/>
  <c r="C1333" i="1"/>
  <c r="D1332" i="1"/>
  <c r="H1332" i="1" s="1"/>
  <c r="C1332" i="1"/>
  <c r="D1331" i="1"/>
  <c r="C1331" i="1"/>
  <c r="G1331" i="1" s="1"/>
  <c r="D1330" i="1"/>
  <c r="C1330" i="1"/>
  <c r="G1330" i="1" s="1"/>
  <c r="H1329" i="1"/>
  <c r="D1329" i="1"/>
  <c r="C1329" i="1"/>
  <c r="D1328" i="1"/>
  <c r="H1328" i="1" s="1"/>
  <c r="C1328" i="1"/>
  <c r="D1327" i="1"/>
  <c r="C1327" i="1"/>
  <c r="G1327" i="1" s="1"/>
  <c r="D1326" i="1"/>
  <c r="C1326" i="1"/>
  <c r="G1326" i="1" s="1"/>
  <c r="H1325" i="1"/>
  <c r="D1325" i="1"/>
  <c r="C1325" i="1"/>
  <c r="D1324" i="1"/>
  <c r="H1324" i="1" s="1"/>
  <c r="C1324" i="1"/>
  <c r="D1323" i="1"/>
  <c r="C1323" i="1"/>
  <c r="G1323" i="1" s="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G538" i="1"/>
  <c r="D538" i="1"/>
  <c r="C538" i="1"/>
  <c r="H537" i="1"/>
  <c r="G537" i="1"/>
  <c r="D537" i="1"/>
  <c r="C537"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D523" i="1"/>
  <c r="H522" i="1"/>
  <c r="G522" i="1"/>
  <c r="D522" i="1"/>
  <c r="C522" i="1"/>
  <c r="H521" i="1"/>
  <c r="G521" i="1"/>
  <c r="D521" i="1"/>
  <c r="C521"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C422" i="1"/>
  <c r="H421" i="1"/>
  <c r="D421" i="1"/>
  <c r="G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D260" i="1"/>
  <c r="H260" i="1" s="1"/>
  <c r="C260" i="1"/>
  <c r="D259" i="1"/>
  <c r="H259" i="1" s="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D251" i="1"/>
  <c r="G251" i="1" s="1"/>
  <c r="C251" i="1"/>
  <c r="C250" i="1"/>
  <c r="H249" i="1"/>
  <c r="G249" i="1"/>
  <c r="D249" i="1"/>
  <c r="C249" i="1"/>
  <c r="H248" i="1"/>
  <c r="G248" i="1"/>
  <c r="D248" i="1"/>
  <c r="C248" i="1"/>
  <c r="H247" i="1"/>
  <c r="D247" i="1"/>
  <c r="G247" i="1" s="1"/>
  <c r="C247" i="1"/>
  <c r="D246" i="1"/>
  <c r="G246" i="1" s="1"/>
  <c r="C246" i="1"/>
  <c r="H245" i="1"/>
  <c r="G245" i="1"/>
  <c r="D245" i="1"/>
  <c r="C245" i="1"/>
  <c r="H244" i="1"/>
  <c r="G244" i="1"/>
  <c r="D244" i="1"/>
  <c r="C244" i="1"/>
  <c r="H243" i="1"/>
  <c r="D243" i="1"/>
  <c r="G243" i="1" s="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114" i="6" l="1"/>
  <c r="G259" i="1"/>
  <c r="G260" i="1"/>
  <c r="E31" i="9"/>
  <c r="B31" i="9" s="1"/>
  <c r="E324" i="9"/>
  <c r="B324" i="9" s="1"/>
  <c r="E327" i="9"/>
  <c r="B327" i="9" s="1"/>
  <c r="E311" i="9"/>
  <c r="B311" i="9" s="1"/>
  <c r="E36" i="9"/>
  <c r="B36" i="9" s="1"/>
  <c r="E312" i="9"/>
  <c r="B312" i="9" s="1"/>
  <c r="E320" i="9"/>
  <c r="B320" i="9" s="1"/>
  <c r="E329" i="9"/>
  <c r="B329" i="9" s="1"/>
  <c r="G298" i="1"/>
  <c r="D422" i="1"/>
  <c r="E647" i="4"/>
  <c r="D641" i="1" s="1"/>
  <c r="H246" i="1"/>
  <c r="E77" i="9"/>
  <c r="B77" i="9" s="1"/>
  <c r="G250" i="1"/>
  <c r="H250" i="1"/>
  <c r="H242" i="1"/>
  <c r="G242" i="1"/>
  <c r="E230" i="4"/>
  <c r="D226" i="1" s="1"/>
  <c r="F246" i="4"/>
  <c r="G536" i="1"/>
  <c r="H536" i="1"/>
  <c r="J1542" i="1"/>
  <c r="H1542" i="1"/>
  <c r="G1542" i="1"/>
  <c r="I1542" i="1" s="1"/>
  <c r="D522" i="4"/>
  <c r="F529" i="4"/>
  <c r="C523" i="1"/>
  <c r="C539" i="1"/>
  <c r="H1413" i="1"/>
  <c r="G1413" i="1"/>
  <c r="H1415" i="1"/>
  <c r="G1415" i="1"/>
  <c r="H1417" i="1"/>
  <c r="G1417" i="1"/>
  <c r="H1419" i="1"/>
  <c r="G1419" i="1"/>
  <c r="H1421" i="1"/>
  <c r="G1421" i="1"/>
  <c r="H1423" i="1"/>
  <c r="G1423" i="1"/>
  <c r="H1425" i="1"/>
  <c r="G1425" i="1"/>
  <c r="H1427" i="1"/>
  <c r="G1427" i="1"/>
  <c r="H1429" i="1"/>
  <c r="G1429" i="1"/>
  <c r="H1449" i="1"/>
  <c r="G1449" i="1"/>
  <c r="H1454" i="1"/>
  <c r="G1454" i="1"/>
  <c r="H1457" i="1"/>
  <c r="G1457" i="1"/>
  <c r="H1462" i="1"/>
  <c r="G1462" i="1"/>
  <c r="H1469" i="1"/>
  <c r="G1469" i="1"/>
  <c r="H1477" i="1"/>
  <c r="G1477" i="1"/>
  <c r="H1484" i="1"/>
  <c r="G1484" i="1"/>
  <c r="H1488" i="1"/>
  <c r="G1488" i="1"/>
  <c r="H1496" i="1"/>
  <c r="G1496" i="1"/>
  <c r="H1504" i="1"/>
  <c r="G1504" i="1"/>
  <c r="H1531" i="1"/>
  <c r="G1531" i="1"/>
  <c r="H1574" i="1"/>
  <c r="G1574" i="1"/>
  <c r="I1574" i="1" s="1"/>
  <c r="J1574" i="1"/>
  <c r="I40" i="3"/>
  <c r="C1622" i="1"/>
  <c r="H1511" i="1"/>
  <c r="G1511" i="1"/>
  <c r="H1519" i="1"/>
  <c r="G1519" i="1"/>
  <c r="J1544" i="1"/>
  <c r="H1544" i="1"/>
  <c r="G1544" i="1"/>
  <c r="I1544" i="1" s="1"/>
  <c r="J1546" i="1"/>
  <c r="H1546" i="1"/>
  <c r="G1546" i="1"/>
  <c r="D520"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H1403" i="1"/>
  <c r="G1405" i="1"/>
  <c r="H1407" i="1"/>
  <c r="G1409" i="1"/>
  <c r="H1411" i="1"/>
  <c r="H1515" i="1"/>
  <c r="G1515" i="1"/>
  <c r="H1523" i="1"/>
  <c r="G1523" i="1"/>
  <c r="H1541" i="1"/>
  <c r="J1541" i="1"/>
  <c r="G1541" i="1"/>
  <c r="I1541" i="1" s="1"/>
  <c r="H1543" i="1"/>
  <c r="J1543" i="1"/>
  <c r="G1543" i="1"/>
  <c r="H1545" i="1"/>
  <c r="J1545" i="1"/>
  <c r="G1545" i="1"/>
  <c r="H1547" i="1"/>
  <c r="J1547" i="1"/>
  <c r="G1547" i="1"/>
  <c r="F43" i="6"/>
  <c r="C1439" i="1"/>
  <c r="F82" i="6"/>
  <c r="D1478" i="1"/>
  <c r="G1478" i="1" s="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G1408" i="1"/>
  <c r="H1410" i="1"/>
  <c r="H1412" i="1"/>
  <c r="G1412" i="1"/>
  <c r="H1414" i="1"/>
  <c r="G1414" i="1"/>
  <c r="H1416" i="1"/>
  <c r="G1416" i="1"/>
  <c r="H1418" i="1"/>
  <c r="G1418" i="1"/>
  <c r="H1420" i="1"/>
  <c r="G1420" i="1"/>
  <c r="H1422" i="1"/>
  <c r="G1422" i="1"/>
  <c r="H1424" i="1"/>
  <c r="G1424" i="1"/>
  <c r="H1426" i="1"/>
  <c r="G1426" i="1"/>
  <c r="H1428" i="1"/>
  <c r="G1428" i="1"/>
  <c r="H1430" i="1"/>
  <c r="G1430" i="1"/>
  <c r="H1450" i="1"/>
  <c r="G1450" i="1"/>
  <c r="H1453" i="1"/>
  <c r="G1453" i="1"/>
  <c r="H1458" i="1"/>
  <c r="G1458" i="1"/>
  <c r="H1465" i="1"/>
  <c r="G1465" i="1"/>
  <c r="H1473" i="1"/>
  <c r="G1473" i="1"/>
  <c r="H1480" i="1"/>
  <c r="G1480" i="1"/>
  <c r="H1492" i="1"/>
  <c r="G1492" i="1"/>
  <c r="H1500" i="1"/>
  <c r="G1500" i="1"/>
  <c r="H1508" i="1"/>
  <c r="G1508" i="1"/>
  <c r="H1527" i="1"/>
  <c r="G1527" i="1"/>
  <c r="H1535" i="1"/>
  <c r="G1535" i="1"/>
  <c r="H1623" i="1"/>
  <c r="G1623" i="1"/>
  <c r="H1628" i="1"/>
  <c r="G1628" i="1"/>
  <c r="H1559" i="1"/>
  <c r="G1559" i="1"/>
  <c r="H1563" i="1"/>
  <c r="G1563" i="1"/>
  <c r="H1566" i="1"/>
  <c r="G1566" i="1"/>
  <c r="H1570" i="1"/>
  <c r="G1570" i="1"/>
  <c r="I1570" i="1" s="1"/>
  <c r="H1631" i="1"/>
  <c r="G1631" i="1"/>
  <c r="D647" i="4"/>
  <c r="F13" i="5"/>
  <c r="E12" i="5"/>
  <c r="F12" i="5" s="1"/>
  <c r="H35" i="3"/>
  <c r="C1571" i="1"/>
  <c r="H1548" i="1"/>
  <c r="I1548" i="1" s="1"/>
  <c r="J1549" i="1"/>
  <c r="G1551" i="1"/>
  <c r="I1551" i="1" s="1"/>
  <c r="J1553" i="1"/>
  <c r="G1557" i="1"/>
  <c r="I1557" i="1" s="1"/>
  <c r="J1559" i="1"/>
  <c r="J1566" i="1"/>
  <c r="J1570" i="1"/>
  <c r="I1575" i="1"/>
  <c r="H1576" i="1"/>
  <c r="G1576" i="1"/>
  <c r="G1626" i="1"/>
  <c r="H1626" i="1"/>
  <c r="G1636" i="1"/>
  <c r="H1636" i="1"/>
  <c r="G1652" i="1"/>
  <c r="H1652" i="1"/>
  <c r="G1668" i="1"/>
  <c r="H1668" i="1"/>
  <c r="H336" i="9"/>
  <c r="E177" i="5"/>
  <c r="G1461" i="1"/>
  <c r="G1464" i="1"/>
  <c r="G1468" i="1"/>
  <c r="G1472" i="1"/>
  <c r="G1476" i="1"/>
  <c r="G1479" i="1"/>
  <c r="G1483" i="1"/>
  <c r="G1487" i="1"/>
  <c r="G1491" i="1"/>
  <c r="G1495" i="1"/>
  <c r="G1499" i="1"/>
  <c r="G1503" i="1"/>
  <c r="G1507" i="1"/>
  <c r="G1514" i="1"/>
  <c r="G1518" i="1"/>
  <c r="G1522" i="1"/>
  <c r="G1526" i="1"/>
  <c r="G1530" i="1"/>
  <c r="G1534" i="1"/>
  <c r="G1540" i="1"/>
  <c r="I1550" i="1"/>
  <c r="I1554" i="1"/>
  <c r="H1555" i="1"/>
  <c r="G1555" i="1"/>
  <c r="I1560" i="1"/>
  <c r="H1561" i="1"/>
  <c r="G1561" i="1"/>
  <c r="H1564" i="1"/>
  <c r="G1564" i="1"/>
  <c r="I1567" i="1"/>
  <c r="H1568" i="1"/>
  <c r="G1568" i="1"/>
  <c r="I1578" i="1"/>
  <c r="H1579" i="1"/>
  <c r="G1579" i="1"/>
  <c r="G1634" i="1"/>
  <c r="H1634" i="1"/>
  <c r="G1650" i="1"/>
  <c r="H1650" i="1"/>
  <c r="G1666" i="1"/>
  <c r="H1666" i="1"/>
  <c r="H1682" i="1"/>
  <c r="G1682" i="1"/>
  <c r="H1686" i="1"/>
  <c r="G1686" i="1"/>
  <c r="E6" i="4"/>
  <c r="F225" i="4"/>
  <c r="D221" i="4"/>
  <c r="G156" i="9"/>
  <c r="E156" i="9" s="1"/>
  <c r="B156" i="9" s="1"/>
  <c r="F607" i="4"/>
  <c r="D597" i="4"/>
  <c r="F99" i="6"/>
  <c r="D89" i="6"/>
  <c r="I30" i="3"/>
  <c r="D1510" i="1"/>
  <c r="J1580" i="1"/>
  <c r="F203" i="4"/>
  <c r="D202" i="4"/>
  <c r="D230" i="4"/>
  <c r="F237" i="4"/>
  <c r="D309" i="4"/>
  <c r="F314" i="4"/>
  <c r="F322" i="4"/>
  <c r="D321" i="4"/>
  <c r="F537" i="4"/>
  <c r="D536" i="4"/>
  <c r="E648" i="4"/>
  <c r="D642" i="1" s="1"/>
  <c r="F71" i="5"/>
  <c r="E70" i="5"/>
  <c r="F70" i="5" s="1"/>
  <c r="H27" i="3"/>
  <c r="E35" i="6"/>
  <c r="E5" i="7"/>
  <c r="J1581" i="1"/>
  <c r="E202" i="4"/>
  <c r="D198" i="1" s="1"/>
  <c r="E273" i="4"/>
  <c r="D269" i="1" s="1"/>
  <c r="F278" i="4"/>
  <c r="E321" i="4"/>
  <c r="D316" i="1" s="1"/>
  <c r="D361" i="4"/>
  <c r="F366" i="4"/>
  <c r="F374" i="4"/>
  <c r="D373" i="4"/>
  <c r="D648" i="4"/>
  <c r="F467" i="4"/>
  <c r="D466" i="4"/>
  <c r="E536" i="4"/>
  <c r="D7" i="5"/>
  <c r="F136" i="5"/>
  <c r="D135" i="5"/>
  <c r="G315" i="9"/>
  <c r="G316" i="9"/>
  <c r="D147" i="5"/>
  <c r="F150" i="5"/>
  <c r="G339" i="9"/>
  <c r="E339" i="9" s="1"/>
  <c r="B339" i="9" s="1"/>
  <c r="F219" i="5"/>
  <c r="F252" i="5"/>
  <c r="G346" i="9"/>
  <c r="E346" i="9" s="1"/>
  <c r="H33" i="3"/>
  <c r="G1580" i="1"/>
  <c r="I1580" i="1" s="1"/>
  <c r="G1627" i="1"/>
  <c r="H1630" i="1"/>
  <c r="H1642" i="1"/>
  <c r="H1644" i="1"/>
  <c r="H1658" i="1"/>
  <c r="H1660" i="1"/>
  <c r="H1674" i="1"/>
  <c r="H1676" i="1"/>
  <c r="D82" i="4"/>
  <c r="F91" i="4"/>
  <c r="F135" i="4"/>
  <c r="D134" i="4"/>
  <c r="F263" i="4"/>
  <c r="D262" i="4"/>
  <c r="E373" i="4"/>
  <c r="D368" i="1" s="1"/>
  <c r="F431" i="4"/>
  <c r="D430" i="4"/>
  <c r="E466" i="4"/>
  <c r="D460" i="1" s="1"/>
  <c r="F585" i="4"/>
  <c r="D584" i="4"/>
  <c r="F256" i="5"/>
  <c r="E255" i="5"/>
  <c r="D1259" i="1" s="1"/>
  <c r="D274" i="5"/>
  <c r="F277" i="5"/>
  <c r="F6" i="6"/>
  <c r="E5" i="6"/>
  <c r="F5" i="6" s="1"/>
  <c r="H316" i="9"/>
  <c r="H315" i="9"/>
  <c r="E336" i="9"/>
  <c r="B336" i="9" s="1"/>
  <c r="B29" i="9"/>
  <c r="B37" i="9"/>
  <c r="B45" i="9"/>
  <c r="B53" i="9"/>
  <c r="D7" i="4"/>
  <c r="D49" i="4"/>
  <c r="D125" i="4"/>
  <c r="D153" i="4"/>
  <c r="D273" i="4"/>
  <c r="D571" i="4"/>
  <c r="D629" i="4"/>
  <c r="D88" i="5"/>
  <c r="D69" i="5" s="1"/>
  <c r="D177" i="5"/>
  <c r="E337" i="9"/>
  <c r="B337" i="9" s="1"/>
  <c r="D203" i="5"/>
  <c r="D35" i="6"/>
  <c r="D141" i="6" s="1"/>
  <c r="D129" i="6"/>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179" i="9"/>
  <c r="G178" i="9"/>
  <c r="E178" i="9" s="1"/>
  <c r="B178" i="9" s="1"/>
  <c r="G177" i="9"/>
  <c r="E177" i="9" s="1"/>
  <c r="B177" i="9" s="1"/>
  <c r="G176" i="9"/>
  <c r="E176" i="9" s="1"/>
  <c r="B176" i="9" s="1"/>
  <c r="G175" i="9"/>
  <c r="E175" i="9" s="1"/>
  <c r="B175" i="9" s="1"/>
  <c r="G174" i="9"/>
  <c r="E174" i="9" s="1"/>
  <c r="B174"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180" i="9"/>
  <c r="E180" i="9" s="1"/>
  <c r="B180" i="9" s="1"/>
  <c r="E27" i="9"/>
  <c r="B27" i="9" s="1"/>
  <c r="E43" i="9"/>
  <c r="B43" i="9" s="1"/>
  <c r="B49" i="9"/>
  <c r="B57" i="9"/>
  <c r="B65" i="9"/>
  <c r="B73" i="9"/>
  <c r="B81" i="9"/>
  <c r="B89" i="9"/>
  <c r="B97" i="9"/>
  <c r="B105" i="9"/>
  <c r="B113" i="9"/>
  <c r="D106" i="4"/>
  <c r="D164" i="4"/>
  <c r="F89" i="5"/>
  <c r="F178" i="5"/>
  <c r="D114" i="6"/>
  <c r="D44" i="8"/>
  <c r="E118" i="9"/>
  <c r="B118" i="9" s="1"/>
  <c r="E122" i="9"/>
  <c r="B122" i="9" s="1"/>
  <c r="E126" i="9"/>
  <c r="B126" i="9" s="1"/>
  <c r="E130" i="9"/>
  <c r="B130" i="9" s="1"/>
  <c r="E134" i="9"/>
  <c r="B134" i="9" s="1"/>
  <c r="E138" i="9"/>
  <c r="B138" i="9" s="1"/>
  <c r="B144" i="9"/>
  <c r="E154" i="9"/>
  <c r="B154" i="9" s="1"/>
  <c r="E158" i="9"/>
  <c r="B158" i="9" s="1"/>
  <c r="E146" i="9"/>
  <c r="B146" i="9" s="1"/>
  <c r="B152" i="9"/>
  <c r="E166" i="9"/>
  <c r="B166" i="9" s="1"/>
  <c r="B172" i="9"/>
  <c r="B229" i="9"/>
  <c r="B237" i="9"/>
  <c r="B244" i="9"/>
  <c r="B245" i="9"/>
  <c r="B252" i="9"/>
  <c r="B253" i="9"/>
  <c r="B260" i="9"/>
  <c r="B261" i="9"/>
  <c r="B269" i="9"/>
  <c r="F274" i="9"/>
  <c r="B274" i="9" s="1"/>
  <c r="B280" i="9"/>
  <c r="F290" i="9"/>
  <c r="B290" i="9" s="1"/>
  <c r="E319" i="9"/>
  <c r="B319" i="9" s="1"/>
  <c r="B325" i="9"/>
  <c r="B235" i="9"/>
  <c r="F238" i="9"/>
  <c r="B238" i="9" s="1"/>
  <c r="F246" i="9"/>
  <c r="B246" i="9" s="1"/>
  <c r="B251" i="9"/>
  <c r="F254" i="9"/>
  <c r="B254" i="9" s="1"/>
  <c r="F262" i="9"/>
  <c r="B262" i="9" s="1"/>
  <c r="B267" i="9"/>
  <c r="B276" i="9"/>
  <c r="F286" i="9"/>
  <c r="B286" i="9" s="1"/>
  <c r="B292" i="9"/>
  <c r="B321" i="9"/>
  <c r="H422" i="1" l="1"/>
  <c r="G422" i="1"/>
  <c r="H31" i="3"/>
  <c r="C1537" i="1"/>
  <c r="H23" i="3"/>
  <c r="C1074" i="1"/>
  <c r="K1481" i="9"/>
  <c r="G344" i="9"/>
  <c r="E344" i="9" s="1"/>
  <c r="B344" i="9" s="1"/>
  <c r="C1621" i="1"/>
  <c r="I39" i="3"/>
  <c r="F228" i="9"/>
  <c r="B228" i="9" s="1"/>
  <c r="G338" i="9"/>
  <c r="E338" i="9" s="1"/>
  <c r="B338" i="9" s="1"/>
  <c r="F203" i="5"/>
  <c r="C1207" i="1"/>
  <c r="F629" i="4"/>
  <c r="C623" i="1"/>
  <c r="F125" i="4"/>
  <c r="C121" i="1"/>
  <c r="E360" i="4"/>
  <c r="F147" i="5"/>
  <c r="C1152" i="1"/>
  <c r="F466" i="4"/>
  <c r="C460" i="1"/>
  <c r="E308" i="4"/>
  <c r="E422" i="4" s="1"/>
  <c r="E430" i="4"/>
  <c r="F309" i="4"/>
  <c r="D308" i="4"/>
  <c r="C304" i="1"/>
  <c r="F89" i="6"/>
  <c r="C1485" i="1"/>
  <c r="I1564" i="1"/>
  <c r="H1478" i="1"/>
  <c r="E152" i="4"/>
  <c r="G1571" i="1"/>
  <c r="H1571" i="1"/>
  <c r="F647" i="4"/>
  <c r="C641" i="1"/>
  <c r="H1439" i="1"/>
  <c r="G1439" i="1"/>
  <c r="I1543" i="1"/>
  <c r="G520" i="1"/>
  <c r="H520" i="1"/>
  <c r="F106" i="4"/>
  <c r="C102" i="1"/>
  <c r="E309" i="9"/>
  <c r="B309" i="9" s="1"/>
  <c r="F571" i="4"/>
  <c r="C565" i="1"/>
  <c r="F49" i="4"/>
  <c r="C45" i="1"/>
  <c r="G343" i="9"/>
  <c r="E343" i="9" s="1"/>
  <c r="F274" i="5"/>
  <c r="D251" i="5"/>
  <c r="C1278" i="1"/>
  <c r="F430" i="4"/>
  <c r="C424" i="1"/>
  <c r="F262" i="4"/>
  <c r="C258" i="1"/>
  <c r="E316" i="9"/>
  <c r="B316" i="9" s="1"/>
  <c r="I33" i="3"/>
  <c r="D1538" i="1"/>
  <c r="F321" i="4"/>
  <c r="C316" i="1"/>
  <c r="F221" i="4"/>
  <c r="C217" i="1"/>
  <c r="I1568" i="1"/>
  <c r="I1576" i="1"/>
  <c r="I1566" i="1"/>
  <c r="I1559" i="1"/>
  <c r="I1545" i="1"/>
  <c r="I1546" i="1"/>
  <c r="G1622" i="1"/>
  <c r="H1622" i="1"/>
  <c r="F522" i="4"/>
  <c r="C516" i="1"/>
  <c r="F164" i="4"/>
  <c r="C160" i="1"/>
  <c r="E179" i="9"/>
  <c r="B179" i="9" s="1"/>
  <c r="F129" i="6"/>
  <c r="C1525" i="1"/>
  <c r="D176" i="5"/>
  <c r="H24" i="3"/>
  <c r="F177" i="5"/>
  <c r="C1181" i="1"/>
  <c r="F273" i="4"/>
  <c r="C269" i="1"/>
  <c r="D6" i="4"/>
  <c r="F7" i="4"/>
  <c r="C3" i="1"/>
  <c r="H19" i="9"/>
  <c r="E19" i="9" s="1"/>
  <c r="B19" i="9" s="1"/>
  <c r="E141" i="6"/>
  <c r="G348" i="9" s="1"/>
  <c r="E348" i="9" s="1"/>
  <c r="I27" i="3"/>
  <c r="D1401" i="1"/>
  <c r="G1259" i="1"/>
  <c r="H1259" i="1"/>
  <c r="F584" i="4"/>
  <c r="C578" i="1"/>
  <c r="F82" i="4"/>
  <c r="C78" i="1"/>
  <c r="B346" i="9"/>
  <c r="E345" i="9"/>
  <c r="I10" i="3" s="1"/>
  <c r="E315" i="9"/>
  <c r="B315" i="9" s="1"/>
  <c r="H22" i="3"/>
  <c r="D6" i="5"/>
  <c r="C1012" i="1"/>
  <c r="F648" i="4"/>
  <c r="C642" i="1"/>
  <c r="F361" i="4"/>
  <c r="D360" i="4"/>
  <c r="C356" i="1"/>
  <c r="I28" i="3"/>
  <c r="D1431" i="1"/>
  <c r="F536" i="4"/>
  <c r="D535" i="4"/>
  <c r="C530" i="1"/>
  <c r="F230" i="4"/>
  <c r="C226" i="1"/>
  <c r="F597" i="4"/>
  <c r="C591" i="1"/>
  <c r="I1579" i="1"/>
  <c r="I1561" i="1"/>
  <c r="I24" i="3"/>
  <c r="E176" i="5"/>
  <c r="D1180" i="1" s="1"/>
  <c r="D1181" i="1"/>
  <c r="E7" i="5"/>
  <c r="D1017" i="1"/>
  <c r="G539" i="1"/>
  <c r="H539" i="1"/>
  <c r="F114" i="6"/>
  <c r="H30" i="3"/>
  <c r="C1510" i="1"/>
  <c r="H28" i="3"/>
  <c r="F35" i="6"/>
  <c r="C1431" i="1"/>
  <c r="F88" i="5"/>
  <c r="C1093" i="1"/>
  <c r="H24" i="9"/>
  <c r="D152" i="4"/>
  <c r="G24" i="9"/>
  <c r="E24" i="9" s="1"/>
  <c r="F153" i="4"/>
  <c r="C149" i="1"/>
  <c r="F134" i="4"/>
  <c r="C130" i="1"/>
  <c r="E251" i="5"/>
  <c r="F135" i="5"/>
  <c r="C1140" i="1"/>
  <c r="E535" i="4"/>
  <c r="D530" i="1"/>
  <c r="F373" i="4"/>
  <c r="C368" i="1"/>
  <c r="E69" i="5"/>
  <c r="D1075" i="1"/>
  <c r="F202" i="4"/>
  <c r="C198" i="1"/>
  <c r="I17" i="3"/>
  <c r="D2" i="1"/>
  <c r="G523" i="1"/>
  <c r="H523" i="1"/>
  <c r="E643" i="4" l="1"/>
  <c r="D417" i="1"/>
  <c r="I23" i="3"/>
  <c r="D1074" i="1"/>
  <c r="G368" i="1"/>
  <c r="H368" i="1"/>
  <c r="D640" i="4"/>
  <c r="C529" i="1"/>
  <c r="F535" i="4"/>
  <c r="G642" i="1"/>
  <c r="H642" i="1"/>
  <c r="H1525" i="1"/>
  <c r="G1525" i="1"/>
  <c r="G102" i="1"/>
  <c r="H102" i="1"/>
  <c r="G304" i="1"/>
  <c r="H304" i="1"/>
  <c r="G623" i="1"/>
  <c r="H623" i="1"/>
  <c r="F69" i="5"/>
  <c r="G149" i="1"/>
  <c r="H149" i="1"/>
  <c r="I22" i="3"/>
  <c r="E6" i="5"/>
  <c r="D1012" i="1"/>
  <c r="G226" i="1"/>
  <c r="H226" i="1"/>
  <c r="G356" i="1"/>
  <c r="H356" i="1"/>
  <c r="F7" i="5"/>
  <c r="G78" i="1"/>
  <c r="H78" i="1"/>
  <c r="I31" i="3"/>
  <c r="D1537" i="1"/>
  <c r="G1537" i="1" s="1"/>
  <c r="F6" i="4"/>
  <c r="H17" i="3"/>
  <c r="D422" i="4"/>
  <c r="C2" i="1"/>
  <c r="G516" i="1"/>
  <c r="H516" i="1"/>
  <c r="G316" i="1"/>
  <c r="H316" i="1"/>
  <c r="D639" i="4"/>
  <c r="G565" i="1"/>
  <c r="H565" i="1"/>
  <c r="D417" i="4"/>
  <c r="F308" i="4"/>
  <c r="C303" i="1"/>
  <c r="G460" i="1"/>
  <c r="H460" i="1"/>
  <c r="E418" i="4"/>
  <c r="D413" i="1" s="1"/>
  <c r="D355" i="1"/>
  <c r="F141" i="6"/>
  <c r="B24" i="9"/>
  <c r="H1510" i="1"/>
  <c r="G1510" i="1"/>
  <c r="G591" i="1"/>
  <c r="H591" i="1"/>
  <c r="G578" i="1"/>
  <c r="H578" i="1"/>
  <c r="G198" i="1"/>
  <c r="H198" i="1"/>
  <c r="G1140" i="1"/>
  <c r="H1140" i="1"/>
  <c r="D299" i="4"/>
  <c r="F152" i="4"/>
  <c r="H18" i="3"/>
  <c r="C148" i="1"/>
  <c r="H1431" i="1"/>
  <c r="G1431" i="1"/>
  <c r="G1017" i="1"/>
  <c r="H1017" i="1"/>
  <c r="G1075" i="1"/>
  <c r="H1075" i="1"/>
  <c r="I25" i="3"/>
  <c r="D1255" i="1"/>
  <c r="G1093" i="1"/>
  <c r="H1093" i="1"/>
  <c r="E347" i="9"/>
  <c r="B348" i="9"/>
  <c r="D418" i="4"/>
  <c r="F360" i="4"/>
  <c r="C355" i="1"/>
  <c r="G1012" i="1"/>
  <c r="H1012" i="1"/>
  <c r="G269" i="1"/>
  <c r="H269" i="1"/>
  <c r="G258" i="1"/>
  <c r="H258" i="1"/>
  <c r="E342" i="9"/>
  <c r="B343" i="9"/>
  <c r="H1485" i="1"/>
  <c r="G1485" i="1"/>
  <c r="G121" i="1"/>
  <c r="H121" i="1"/>
  <c r="G1207" i="1"/>
  <c r="H1207" i="1"/>
  <c r="G1074" i="1"/>
  <c r="H1074" i="1"/>
  <c r="H1537" i="1"/>
  <c r="G130" i="1"/>
  <c r="H130" i="1"/>
  <c r="G306" i="9"/>
  <c r="E306" i="9" s="1"/>
  <c r="B306" i="9" s="1"/>
  <c r="G299" i="9"/>
  <c r="F6" i="5"/>
  <c r="C1011" i="1"/>
  <c r="H1401" i="1"/>
  <c r="G1401" i="1"/>
  <c r="H9" i="3"/>
  <c r="G3" i="1"/>
  <c r="H3" i="1"/>
  <c r="F176" i="5"/>
  <c r="C1180" i="1"/>
  <c r="G160" i="1"/>
  <c r="H160" i="1"/>
  <c r="G217" i="1"/>
  <c r="H217" i="1"/>
  <c r="G1538" i="1"/>
  <c r="H1538" i="1"/>
  <c r="G1278" i="1"/>
  <c r="H1278" i="1"/>
  <c r="G45" i="1"/>
  <c r="H45" i="1"/>
  <c r="G641" i="1"/>
  <c r="H641" i="1"/>
  <c r="E299" i="4"/>
  <c r="I18" i="3"/>
  <c r="D148" i="1"/>
  <c r="E639" i="4"/>
  <c r="D633" i="1" s="1"/>
  <c r="D424" i="1"/>
  <c r="G424" i="1" s="1"/>
  <c r="G1152" i="1"/>
  <c r="H1152" i="1"/>
  <c r="H1621" i="1"/>
  <c r="G1621" i="1"/>
  <c r="H11" i="3"/>
  <c r="E640" i="4"/>
  <c r="D634" i="1" s="1"/>
  <c r="D529" i="1"/>
  <c r="G530" i="1"/>
  <c r="H530" i="1"/>
  <c r="G1181" i="1"/>
  <c r="H1181" i="1"/>
  <c r="F251" i="5"/>
  <c r="H25" i="3"/>
  <c r="C1255" i="1"/>
  <c r="E417" i="4"/>
  <c r="D412" i="1" s="1"/>
  <c r="D303" i="1"/>
  <c r="N3" i="9" l="1"/>
  <c r="I11" i="3"/>
  <c r="G1180" i="1"/>
  <c r="H1180" i="1"/>
  <c r="G148" i="1"/>
  <c r="H148" i="1"/>
  <c r="F422" i="4"/>
  <c r="D643" i="4"/>
  <c r="C417" i="1"/>
  <c r="F640" i="4"/>
  <c r="C634" i="1"/>
  <c r="K3" i="9"/>
  <c r="I9" i="3"/>
  <c r="G1255" i="1"/>
  <c r="H1255" i="1"/>
  <c r="F418" i="4"/>
  <c r="C413" i="1"/>
  <c r="G303" i="1"/>
  <c r="H303" i="1"/>
  <c r="H424" i="1"/>
  <c r="F639" i="4"/>
  <c r="C633" i="1"/>
  <c r="D637" i="1"/>
  <c r="E301" i="4"/>
  <c r="D297" i="1" s="1"/>
  <c r="E423" i="4"/>
  <c r="D295" i="1"/>
  <c r="E300" i="4"/>
  <c r="D296" i="1" s="1"/>
  <c r="G1011" i="1"/>
  <c r="H1011" i="1"/>
  <c r="G355" i="1"/>
  <c r="H355" i="1"/>
  <c r="D423" i="4"/>
  <c r="D301" i="4"/>
  <c r="F299" i="4"/>
  <c r="C295" i="1"/>
  <c r="F417" i="4"/>
  <c r="C412" i="1"/>
  <c r="G2" i="1"/>
  <c r="H2" i="1"/>
  <c r="D300" i="4"/>
  <c r="H299" i="9"/>
  <c r="E299" i="9" s="1"/>
  <c r="D1011" i="1"/>
  <c r="H8" i="3" s="1"/>
  <c r="G529" i="1"/>
  <c r="H529" i="1"/>
  <c r="B299" i="9" l="1"/>
  <c r="M3" i="9"/>
  <c r="F300" i="4"/>
  <c r="C296" i="1"/>
  <c r="G412" i="1"/>
  <c r="H412" i="1"/>
  <c r="D644" i="4"/>
  <c r="D425" i="4"/>
  <c r="F423" i="4"/>
  <c r="C418" i="1"/>
  <c r="G20" i="9"/>
  <c r="E425" i="4"/>
  <c r="D420" i="1" s="1"/>
  <c r="E644" i="4"/>
  <c r="D418" i="1"/>
  <c r="H20" i="9"/>
  <c r="E424" i="4"/>
  <c r="D419" i="1" s="1"/>
  <c r="G295" i="1"/>
  <c r="H295" i="1"/>
  <c r="G413" i="1"/>
  <c r="H413" i="1"/>
  <c r="D424" i="4"/>
  <c r="G417" i="1"/>
  <c r="H417" i="1"/>
  <c r="F301" i="4"/>
  <c r="C297" i="1"/>
  <c r="F643" i="4"/>
  <c r="C637" i="1"/>
  <c r="G633" i="1"/>
  <c r="H633" i="1"/>
  <c r="G634" i="1"/>
  <c r="H634" i="1"/>
  <c r="E20" i="9" l="1"/>
  <c r="B20" i="9" s="1"/>
  <c r="D646" i="4"/>
  <c r="F644" i="4"/>
  <c r="C638" i="1"/>
  <c r="D645" i="4"/>
  <c r="G418" i="1"/>
  <c r="H418" i="1"/>
  <c r="G297" i="1"/>
  <c r="H297" i="1"/>
  <c r="F424" i="4"/>
  <c r="C419" i="1"/>
  <c r="E646" i="4"/>
  <c r="D638" i="1"/>
  <c r="E645" i="4"/>
  <c r="H334" i="9"/>
  <c r="G334" i="9"/>
  <c r="G637" i="1"/>
  <c r="H637" i="1"/>
  <c r="F425" i="4"/>
  <c r="C420" i="1"/>
  <c r="G296" i="1"/>
  <c r="H296" i="1"/>
  <c r="G419" i="1" l="1"/>
  <c r="H419" i="1"/>
  <c r="F646" i="4"/>
  <c r="D650" i="4"/>
  <c r="C640" i="1"/>
  <c r="D649" i="4"/>
  <c r="F645" i="4"/>
  <c r="C639" i="1"/>
  <c r="E649" i="4"/>
  <c r="G297" i="9" s="1"/>
  <c r="E297" i="9" s="1"/>
  <c r="B297" i="9" s="1"/>
  <c r="D639" i="1"/>
  <c r="G420" i="1"/>
  <c r="H420" i="1"/>
  <c r="E334" i="9"/>
  <c r="E650" i="4"/>
  <c r="D640" i="1"/>
  <c r="G638" i="1"/>
  <c r="H638" i="1"/>
  <c r="G639" i="1" l="1"/>
  <c r="H639" i="1"/>
  <c r="H7" i="3"/>
  <c r="I20" i="3"/>
  <c r="D644" i="1"/>
  <c r="G640" i="1"/>
  <c r="H640" i="1"/>
  <c r="F650" i="4"/>
  <c r="H20" i="3"/>
  <c r="C644" i="1"/>
  <c r="B334" i="9"/>
  <c r="E298" i="9"/>
  <c r="I8" i="3" s="1"/>
  <c r="I19" i="3"/>
  <c r="D643" i="1"/>
  <c r="H19" i="3"/>
  <c r="F649" i="4"/>
  <c r="C643" i="1"/>
  <c r="J3" i="9" l="1"/>
  <c r="G644" i="1"/>
  <c r="H644" i="1"/>
  <c r="G643" i="1"/>
  <c r="H643" i="1"/>
  <c r="G295" i="9" l="1"/>
  <c r="L293" i="9"/>
  <c r="F293" i="9" s="1"/>
  <c r="H295" i="9"/>
  <c r="H18" i="9"/>
  <c r="G18" i="9"/>
  <c r="K6" i="9"/>
  <c r="G17" i="9"/>
  <c r="I9" i="9"/>
  <c r="I8" i="9"/>
  <c r="K11" i="9"/>
  <c r="J7" i="9"/>
  <c r="H16" i="9"/>
  <c r="M15" i="9"/>
  <c r="H17" i="9"/>
  <c r="K7" i="9"/>
  <c r="H15" i="9"/>
  <c r="K9" i="9"/>
  <c r="K12" i="9"/>
  <c r="J5" i="9"/>
  <c r="J13" i="9"/>
  <c r="G15" i="9"/>
  <c r="G22" i="9"/>
  <c r="M16" i="9"/>
  <c r="J8" i="9"/>
  <c r="K13" i="9"/>
  <c r="H22" i="9"/>
  <c r="I17" i="9"/>
  <c r="G21" i="9"/>
  <c r="L15" i="9"/>
  <c r="F15" i="9" s="1"/>
  <c r="J9" i="9"/>
  <c r="I12" i="9"/>
  <c r="I11" i="9"/>
  <c r="I6" i="9"/>
  <c r="K5" i="9"/>
  <c r="L16" i="9"/>
  <c r="F16" i="9" s="1"/>
  <c r="K8" i="9"/>
  <c r="I7" i="9"/>
  <c r="J17" i="9"/>
  <c r="H21" i="9"/>
  <c r="G16" i="9"/>
  <c r="E16" i="9" s="1"/>
  <c r="I5" i="9"/>
  <c r="K10" i="9"/>
  <c r="J11" i="9"/>
  <c r="J10" i="9"/>
  <c r="J6" i="9"/>
  <c r="I13" i="9"/>
  <c r="J12" i="9"/>
  <c r="E7" i="9" l="1"/>
  <c r="B7" i="9" s="1"/>
  <c r="E295" i="9"/>
  <c r="B295" i="9" s="1"/>
  <c r="B16" i="9"/>
  <c r="E11" i="9"/>
  <c r="B11" i="9" s="1"/>
  <c r="E21" i="9"/>
  <c r="B21" i="9" s="1"/>
  <c r="E10" i="9"/>
  <c r="B10" i="9" s="1"/>
  <c r="E5" i="9"/>
  <c r="B5" i="9" s="1"/>
  <c r="E9" i="9"/>
  <c r="B9" i="9" s="1"/>
  <c r="F14" i="9"/>
  <c r="E12" i="9"/>
  <c r="B12" i="9" s="1"/>
  <c r="E17" i="9"/>
  <c r="B17" i="9" s="1"/>
  <c r="E13" i="9"/>
  <c r="B13" i="9" s="1"/>
  <c r="E22" i="9"/>
  <c r="B22" i="9" s="1"/>
  <c r="B293" i="9"/>
  <c r="F23" i="9"/>
  <c r="E6" i="9"/>
  <c r="B6" i="9" s="1"/>
  <c r="E15" i="9"/>
  <c r="E8" i="9"/>
  <c r="B8" i="9" s="1"/>
  <c r="E18" i="9"/>
  <c r="B18" i="9" s="1"/>
  <c r="E23" i="9" l="1"/>
  <c r="I7" i="3" s="1"/>
  <c r="F3" i="9"/>
  <c r="E14" i="9"/>
  <c r="I13" i="3" s="1"/>
  <c r="B15" i="9"/>
  <c r="E4" i="9"/>
  <c r="E3" i="9" l="1"/>
</calcChain>
</file>

<file path=xl/sharedStrings.xml><?xml version="1.0" encoding="utf-8"?>
<sst xmlns="http://schemas.openxmlformats.org/spreadsheetml/2006/main" count="4733" uniqueCount="3656">
  <si>
    <t>Obveznik:</t>
  </si>
  <si>
    <t>36799 - OPĆINA PUNITOVCI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</si>
  <si>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</si>
  <si>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</si>
  <si>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</si>
  <si>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</si>
  <si>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</si>
  <si>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</si>
  <si>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</si>
  <si>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</si>
  <si>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</si>
  <si>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</si>
  <si>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</si>
  <si>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</si>
  <si>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</si>
  <si>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</si>
  <si>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</si>
  <si>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</si>
  <si>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</si>
  <si>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</si>
  <si>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</si>
  <si>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</si>
  <si>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</si>
  <si>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</si>
  <si>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</si>
  <si>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</si>
  <si>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</si>
  <si>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</si>
  <si>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</si>
  <si>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</si>
  <si>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</si>
  <si>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</si>
  <si>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</si>
  <si>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</si>
  <si>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</si>
  <si>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</si>
  <si>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</si>
  <si>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</si>
  <si>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</si>
  <si>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</si>
  <si>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</si>
  <si>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</si>
  <si>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</si>
  <si>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</si>
  <si>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</si>
  <si>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</si>
  <si>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</si>
  <si>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</si>
  <si>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</si>
  <si>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</si>
  <si>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</si>
  <si>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</si>
  <si>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</si>
  <si>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</si>
  <si>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</si>
  <si>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</si>
  <si>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</si>
  <si>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</si>
  <si>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</si>
  <si>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</si>
  <si>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</si>
  <si>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</si>
  <si>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</si>
  <si>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</si>
  <si>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</si>
  <si>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</si>
  <si>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</si>
  <si>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</si>
  <si>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</si>
  <si>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</si>
  <si>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</si>
  <si>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</si>
  <si>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</si>
  <si>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</si>
  <si>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</si>
  <si>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</si>
  <si>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</si>
  <si>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</si>
  <si>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</si>
  <si>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</si>
  <si>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</si>
  <si>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</si>
  <si>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</si>
  <si>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</si>
  <si>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</si>
  <si>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</si>
  <si>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</si>
  <si>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</si>
  <si>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</si>
  <si>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</si>
  <si>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</si>
  <si>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</si>
  <si>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</si>
  <si>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</si>
  <si>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</si>
  <si>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</si>
  <si>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</si>
  <si>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</si>
  <si>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</si>
  <si>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</si>
  <si>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</si>
  <si>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</si>
  <si>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</si>
  <si>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</si>
  <si>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</si>
  <si>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</si>
  <si>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</si>
  <si>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</si>
  <si>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</si>
  <si>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</si>
  <si>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</si>
  <si>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</si>
  <si>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</si>
  <si>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</si>
  <si>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</si>
  <si>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</si>
  <si>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</si>
  <si>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</si>
  <si>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</si>
  <si>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</si>
  <si>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</si>
  <si>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</si>
  <si>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</si>
  <si>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</si>
  <si>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</si>
  <si>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</si>
  <si>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</si>
  <si>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</si>
  <si>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</si>
  <si>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</si>
  <si>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</si>
  <si>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</si>
  <si>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</si>
  <si>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</si>
  <si>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</si>
  <si>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</si>
  <si>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</si>
  <si>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</si>
  <si>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</si>
  <si>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</si>
  <si>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</si>
  <si>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</si>
  <si>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</si>
  <si>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</si>
  <si>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</si>
  <si>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</si>
  <si>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</si>
  <si>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</si>
  <si>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</si>
  <si>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</si>
  <si>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</si>
  <si>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</si>
  <si>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</si>
  <si>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</si>
  <si>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</si>
  <si>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</si>
  <si>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</si>
  <si>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</si>
  <si>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</si>
  <si>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</si>
  <si>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</si>
  <si>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</si>
  <si>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</si>
  <si>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</si>
  <si>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</si>
  <si>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</si>
  <si>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</si>
  <si>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</si>
  <si>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</si>
  <si>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</si>
  <si>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</si>
  <si>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</si>
  <si>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</si>
  <si>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</si>
  <si>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</si>
  <si>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</si>
  <si>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</si>
  <si>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</si>
  <si>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</si>
  <si>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</si>
  <si>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</si>
  <si>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</si>
  <si>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</si>
  <si>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</si>
  <si>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</si>
  <si>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</si>
  <si>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</si>
  <si>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</si>
  <si>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</si>
  <si>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</si>
  <si>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</si>
  <si>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</si>
  <si>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</si>
  <si>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</si>
  <si>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</si>
  <si>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</si>
  <si>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</si>
  <si>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</si>
  <si>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</si>
  <si>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</si>
  <si>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</si>
  <si>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</si>
  <si>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</si>
  <si>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</si>
  <si>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</si>
  <si>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</si>
  <si>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</si>
  <si>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</si>
  <si>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</si>
  <si>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</si>
  <si>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</si>
  <si>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</si>
  <si>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</si>
  <si>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</si>
  <si>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</si>
  <si>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</si>
  <si>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</si>
  <si>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</si>
  <si>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</si>
  <si>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</si>
  <si>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</si>
  <si>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</si>
  <si>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</si>
  <si>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</si>
  <si>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</si>
  <si>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</si>
  <si>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</si>
  <si>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</si>
  <si>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</si>
  <si>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</si>
  <si>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</si>
  <si>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</si>
  <si>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</si>
  <si>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</si>
  <si>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</si>
  <si>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</si>
  <si>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</si>
  <si>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</si>
  <si>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</si>
  <si>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</si>
  <si>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</si>
  <si>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</si>
  <si>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</si>
  <si>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</si>
  <si>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</si>
  <si>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</si>
  <si>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</si>
  <si>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</si>
  <si>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</si>
  <si>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</si>
  <si>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</si>
  <si>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</si>
  <si>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</si>
  <si>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</si>
  <si>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</si>
  <si>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</si>
  <si>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</si>
  <si>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</si>
  <si>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</si>
  <si>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</si>
  <si>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</si>
  <si>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</si>
  <si>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</si>
  <si>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</si>
  <si>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</si>
  <si>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</si>
  <si>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</si>
  <si>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</si>
  <si>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</si>
  <si>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</si>
  <si>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</si>
  <si>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</si>
  <si>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</si>
  <si>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</si>
  <si>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</si>
  <si>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</si>
  <si>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</si>
  <si>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</si>
  <si>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</si>
  <si>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</si>
  <si>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</si>
  <si>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</si>
  <si>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</si>
  <si>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</si>
  <si>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</si>
  <si>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</si>
  <si>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</si>
  <si>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</si>
  <si>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</si>
  <si>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</si>
  <si>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</si>
  <si>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</si>
  <si>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</si>
  <si>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</si>
  <si>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</si>
  <si>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</si>
  <si>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</si>
  <si>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</si>
  <si>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</si>
  <si>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</si>
  <si>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</si>
  <si>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</si>
  <si>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</si>
  <si>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</si>
  <si>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</si>
  <si>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</si>
  <si>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</si>
  <si>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</si>
  <si>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</si>
  <si>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</si>
  <si>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</si>
  <si>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</si>
  <si>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</si>
  <si>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</si>
  <si>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</si>
  <si>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</si>
  <si>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</si>
  <si>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</si>
  <si>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</si>
  <si>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</si>
  <si>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</si>
  <si>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</si>
  <si>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</si>
  <si>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</si>
  <si>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</si>
  <si>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</si>
  <si>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</si>
  <si>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</si>
  <si>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</si>
  <si>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</si>
  <si>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</si>
  <si>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</si>
  <si>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</si>
  <si>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</si>
  <si>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</si>
  <si>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</si>
  <si>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</si>
  <si>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</si>
  <si>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</si>
  <si>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</si>
  <si>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</si>
  <si>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</si>
  <si>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</si>
  <si>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</si>
  <si>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</si>
  <si>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</si>
  <si>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</si>
  <si>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</si>
  <si>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</si>
  <si>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</si>
  <si>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</si>
  <si>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</si>
  <si>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</si>
  <si>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</si>
  <si>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</si>
  <si>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</si>
  <si>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</si>
  <si>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</si>
  <si>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</si>
  <si>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</si>
  <si>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</si>
  <si>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</si>
  <si>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</si>
  <si>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</si>
  <si>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</si>
  <si>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</si>
  <si>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</si>
  <si>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</si>
  <si>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</si>
  <si>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</si>
  <si>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</si>
  <si>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</si>
  <si>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</si>
  <si>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</si>
  <si>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</si>
  <si>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</si>
  <si>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</si>
  <si>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</si>
  <si>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</si>
  <si>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</si>
  <si>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</si>
  <si>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</si>
  <si>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</si>
  <si>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</si>
  <si>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</si>
  <si>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</si>
  <si>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</si>
  <si>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</si>
  <si>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</si>
  <si>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</si>
  <si>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</si>
  <si>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</si>
  <si>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</si>
  <si>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</si>
  <si>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</si>
  <si>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</si>
  <si>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</si>
  <si>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</si>
  <si>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</si>
  <si>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</si>
  <si>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</si>
  <si>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</si>
  <si>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</si>
  <si>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</si>
  <si>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</si>
  <si>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</si>
  <si>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</si>
  <si>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</si>
  <si>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</si>
  <si>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</si>
  <si>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</si>
  <si>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</si>
  <si>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</si>
  <si>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</si>
  <si>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</si>
  <si>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</si>
  <si>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</si>
  <si>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</si>
  <si>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</si>
  <si>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</si>
  <si>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</si>
  <si>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</si>
  <si>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</si>
  <si>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</si>
  <si>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</si>
  <si>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</si>
  <si>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</si>
  <si>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</si>
  <si>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</si>
  <si>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</si>
  <si>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</si>
  <si>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</si>
  <si>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</si>
  <si>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</si>
  <si>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</si>
  <si>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</si>
  <si>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</si>
  <si>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</si>
  <si>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</si>
  <si>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</si>
  <si>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</si>
  <si>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</si>
  <si>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</si>
  <si>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</si>
  <si>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</si>
  <si>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</si>
  <si>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</si>
  <si>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</si>
  <si>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</si>
  <si>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</si>
  <si>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</si>
  <si>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</si>
  <si>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</si>
  <si>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</si>
  <si>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</si>
  <si>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</si>
  <si>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</si>
  <si>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</si>
  <si>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</si>
  <si>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</si>
  <si>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</si>
  <si>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</si>
  <si>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</si>
  <si>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</si>
  <si>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</si>
  <si>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</si>
  <si>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</si>
  <si>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</si>
  <si>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</si>
  <si>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</si>
  <si>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</si>
  <si>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</si>
  <si>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</si>
  <si>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</si>
  <si>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</si>
  <si>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</si>
  <si>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</si>
  <si>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</si>
  <si>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</si>
  <si>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</si>
  <si>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</si>
  <si>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</si>
  <si>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</si>
  <si>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</si>
  <si>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</si>
  <si>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</si>
  <si>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</si>
  <si>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</si>
  <si>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</si>
  <si>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</si>
  <si>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</si>
  <si>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</si>
  <si>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</si>
  <si>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</si>
  <si>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</si>
  <si>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</si>
  <si>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</si>
  <si>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</si>
  <si>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</si>
  <si>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</si>
  <si>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</si>
  <si>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</si>
  <si>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</si>
  <si>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</si>
  <si>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</si>
  <si>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</si>
  <si>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</si>
  <si>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</si>
  <si>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</si>
  <si>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</si>
  <si>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</si>
  <si>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</si>
  <si>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</si>
  <si>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</si>
  <si>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</si>
  <si>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</si>
  <si>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</si>
  <si>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</si>
  <si>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</si>
  <si>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</si>
  <si>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</si>
  <si>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</si>
  <si>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</si>
  <si>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</si>
  <si>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</si>
  <si>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</si>
  <si>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</si>
  <si>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</si>
  <si>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</si>
  <si>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</si>
  <si>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</si>
  <si>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</si>
  <si>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</si>
  <si>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</si>
  <si>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</si>
  <si>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</si>
  <si>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</si>
  <si>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</si>
  <si>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</si>
  <si>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</si>
  <si>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</si>
  <si>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</si>
  <si>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</si>
  <si>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</si>
  <si>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</si>
  <si>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</si>
  <si>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</si>
  <si>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</si>
  <si>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</si>
  <si>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</si>
  <si>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</si>
  <si>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</si>
  <si>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</si>
  <si>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</si>
  <si>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</si>
  <si>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</si>
  <si>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</si>
  <si>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</si>
  <si>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</si>
  <si>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</si>
  <si>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</si>
  <si>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</si>
  <si>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</si>
  <si>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</si>
  <si>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</si>
  <si>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</si>
  <si>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</si>
  <si>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</si>
  <si>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</si>
  <si>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</si>
  <si>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</si>
  <si>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</si>
  <si>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</si>
  <si>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</si>
  <si>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</si>
  <si>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</si>
  <si>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</si>
  <si>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</si>
  <si>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</si>
  <si>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</si>
  <si>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</si>
  <si>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</si>
  <si>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</si>
  <si>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</si>
  <si>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</si>
  <si>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</si>
  <si>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</si>
  <si>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</si>
  <si>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</si>
  <si>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</si>
  <si>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</si>
  <si>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</si>
  <si>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</si>
  <si>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</si>
  <si>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</si>
  <si>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</si>
  <si>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</si>
  <si>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</si>
  <si>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</si>
  <si>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</si>
  <si>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</si>
  <si>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</si>
  <si>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</si>
  <si>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</si>
  <si>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</si>
  <si>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</si>
  <si>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</si>
  <si>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</si>
  <si>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</si>
  <si>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</si>
  <si>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</si>
  <si>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</si>
  <si>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</si>
  <si>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</si>
  <si>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</si>
  <si>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</si>
  <si>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</si>
  <si>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</si>
  <si>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</si>
  <si>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</si>
  <si>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</si>
  <si>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</si>
  <si>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</si>
  <si>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</si>
  <si>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</si>
  <si>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</si>
  <si>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</si>
  <si>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</si>
  <si>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</si>
  <si>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</si>
  <si>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</si>
  <si>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</si>
  <si>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</si>
  <si>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</si>
  <si>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</si>
  <si>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</si>
  <si>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</si>
  <si>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</si>
  <si>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</si>
  <si>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</si>
  <si>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</si>
  <si>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</si>
  <si>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</si>
  <si>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</si>
  <si>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</si>
  <si>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</si>
  <si>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</si>
  <si>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</si>
  <si>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</si>
  <si>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</si>
  <si>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</si>
  <si>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</si>
  <si>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</si>
  <si>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</si>
  <si>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</si>
  <si>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</si>
  <si>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</si>
  <si>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</si>
  <si>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</si>
  <si>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</si>
  <si>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</si>
  <si>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</si>
  <si>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</si>
  <si>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</si>
  <si>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</si>
  <si>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</si>
  <si>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</si>
  <si>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</si>
  <si>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</si>
  <si>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</si>
  <si>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</si>
  <si>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</si>
  <si>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</si>
  <si>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</si>
  <si>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</si>
  <si>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</si>
  <si>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</si>
  <si>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</si>
  <si>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</si>
  <si>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</si>
  <si>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</si>
  <si>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</si>
  <si>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</si>
  <si>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</si>
  <si>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</si>
  <si>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</si>
  <si>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</si>
  <si>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</si>
  <si>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</si>
  <si>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</si>
  <si>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</si>
  <si>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</si>
  <si>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</si>
  <si>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</si>
  <si>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</si>
  <si>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</si>
  <si>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</si>
  <si>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</si>
  <si>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</si>
  <si>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</si>
  <si>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</si>
  <si>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</si>
  <si>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</si>
  <si>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</si>
  <si>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</si>
  <si>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</si>
  <si>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</si>
  <si>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</si>
  <si>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</si>
  <si>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</si>
  <si>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</si>
  <si>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</si>
  <si>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</si>
  <si>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</si>
  <si>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</si>
  <si>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</si>
  <si>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</si>
  <si>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</si>
  <si>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</si>
  <si>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</si>
  <si>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</si>
  <si>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</si>
  <si>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</si>
  <si>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</si>
  <si>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</si>
  <si>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</si>
  <si>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</si>
  <si>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</si>
  <si>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</si>
  <si>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</si>
  <si>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</si>
  <si>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</si>
  <si>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</si>
  <si>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</si>
  <si>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</si>
  <si>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</si>
  <si>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</si>
  <si>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</si>
  <si>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</si>
  <si>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</si>
  <si>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</si>
  <si>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</si>
  <si>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</si>
  <si>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</si>
  <si>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</si>
  <si>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</si>
  <si>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</si>
  <si>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</si>
  <si>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</si>
  <si>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</si>
  <si>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</si>
  <si>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</si>
  <si>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</si>
  <si>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</si>
  <si>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</si>
  <si>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</si>
  <si>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</si>
  <si>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</si>
  <si>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</si>
  <si>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</si>
  <si>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</si>
  <si>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</si>
  <si>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</si>
  <si>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</si>
  <si>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</si>
  <si>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</si>
  <si>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</si>
  <si>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</si>
  <si>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</si>
  <si>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</si>
  <si>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</si>
  <si>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</si>
  <si>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</si>
  <si>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</si>
  <si>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</si>
  <si>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</si>
  <si>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</si>
  <si>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</si>
  <si>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</si>
  <si>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</si>
  <si>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</si>
  <si>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</si>
  <si>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</si>
  <si>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</si>
  <si>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</si>
  <si>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</si>
  <si>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</si>
  <si>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</si>
  <si>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</si>
  <si>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</si>
  <si>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</si>
  <si>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</si>
  <si>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</si>
  <si>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</si>
  <si>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</si>
  <si>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</si>
  <si>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</si>
  <si>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</si>
  <si>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</si>
  <si>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</si>
  <si>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</si>
  <si>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</si>
  <si>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</si>
  <si>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</si>
  <si>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</si>
  <si>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</si>
  <si>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</si>
  <si>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</si>
  <si>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</si>
  <si>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</si>
  <si>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</si>
  <si>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</si>
  <si>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</si>
  <si>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</si>
  <si>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</si>
  <si>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</si>
  <si>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</si>
  <si>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</si>
  <si>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</si>
  <si>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</si>
  <si>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</si>
  <si>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</si>
  <si>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</si>
  <si>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</si>
  <si>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</si>
  <si>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</si>
  <si>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</si>
  <si>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</si>
  <si>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</si>
  <si>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</si>
  <si>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</si>
  <si>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</si>
  <si>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</si>
  <si>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</si>
  <si>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</si>
  <si>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</si>
  <si>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</si>
  <si>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</si>
  <si>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</si>
  <si>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</si>
  <si>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</si>
  <si>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</si>
  <si>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</si>
  <si>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</si>
  <si>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</si>
  <si>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</si>
  <si>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</si>
  <si>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</si>
  <si>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</si>
  <si>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</si>
  <si>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</si>
  <si>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</si>
  <si>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</si>
  <si>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</si>
  <si>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</si>
  <si>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</si>
  <si>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</si>
  <si>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</si>
  <si>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</si>
  <si>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</si>
  <si>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</si>
  <si>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</si>
  <si>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</si>
  <si>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</si>
  <si>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</si>
  <si>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</si>
  <si>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</si>
  <si>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</si>
  <si>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</si>
  <si>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</si>
  <si>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</si>
  <si>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</si>
  <si>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</si>
  <si>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</si>
  <si>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</si>
  <si>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</si>
  <si>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</si>
  <si>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</si>
  <si>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</si>
  <si>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</si>
  <si>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</si>
  <si>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</si>
  <si>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</si>
  <si>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</si>
  <si>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</si>
  <si>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</si>
  <si>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</si>
  <si>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</si>
  <si>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</si>
  <si>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</si>
  <si>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</si>
  <si>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</si>
  <si>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</si>
  <si>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</si>
  <si>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</si>
  <si>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</si>
  <si>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</si>
  <si>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</si>
  <si>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</si>
  <si>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</si>
  <si>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</si>
  <si>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</si>
  <si>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</si>
  <si>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</si>
  <si>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</si>
  <si>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</si>
  <si>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</si>
  <si>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</si>
  <si>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</si>
  <si>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</si>
  <si>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</si>
  <si>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</si>
  <si>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</si>
  <si>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</si>
  <si>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</si>
  <si>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</si>
  <si>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</si>
  <si>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</si>
  <si>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</si>
  <si>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</si>
  <si>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</si>
  <si>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</si>
  <si>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</si>
  <si>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</si>
  <si>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</si>
  <si>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</si>
  <si>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</si>
  <si>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</si>
  <si>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</si>
  <si>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</si>
  <si>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</si>
  <si>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</si>
  <si>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</si>
  <si>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</si>
  <si>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</si>
  <si>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</si>
  <si>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</si>
  <si>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</si>
  <si>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</si>
  <si>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</si>
  <si>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</si>
  <si>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</si>
  <si>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</si>
  <si>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</si>
  <si>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</si>
  <si>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</si>
  <si>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</si>
  <si>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</si>
  <si>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</si>
  <si>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</si>
  <si>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</si>
  <si>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</si>
  <si>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</si>
  <si>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</si>
  <si>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</si>
  <si>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</si>
  <si>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</si>
  <si>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</si>
  <si>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</si>
  <si>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</si>
  <si>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</si>
  <si>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</si>
  <si>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</si>
  <si>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</si>
  <si>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</si>
  <si>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</si>
  <si>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</si>
  <si>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</si>
  <si>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</si>
  <si>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</si>
  <si>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</si>
  <si>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</si>
  <si>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</si>
  <si>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</si>
  <si>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</si>
  <si>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</si>
  <si>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</si>
  <si>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</si>
  <si>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</si>
  <si>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</si>
  <si>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</si>
  <si>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</si>
  <si>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</si>
  <si>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</si>
  <si>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</si>
  <si>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</si>
  <si>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</si>
  <si>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</si>
  <si>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</si>
  <si>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</si>
  <si>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</si>
  <si>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</si>
  <si>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</si>
  <si>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</si>
  <si>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</si>
  <si>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</si>
  <si>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</si>
  <si>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</si>
  <si>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</si>
  <si>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</si>
  <si>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</si>
  <si>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</si>
  <si>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</si>
  <si>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</si>
  <si>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</si>
  <si>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</si>
  <si>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</si>
  <si>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</si>
  <si>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</si>
  <si>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</si>
  <si>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</si>
  <si>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</si>
  <si>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</si>
  <si>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</si>
  <si>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</si>
  <si>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</si>
  <si>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</si>
  <si>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</si>
  <si>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</si>
  <si>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</si>
  <si>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</si>
  <si>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</si>
  <si>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</si>
  <si>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</si>
  <si>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</si>
  <si>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</si>
  <si>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</si>
  <si>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</si>
  <si>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</si>
  <si>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</si>
  <si>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</si>
  <si>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</si>
  <si>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</si>
  <si>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</si>
  <si>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</si>
  <si>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</si>
  <si>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</si>
  <si>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</si>
  <si>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</si>
  <si>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</si>
  <si>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</si>
  <si>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</si>
  <si>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</si>
  <si>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</si>
  <si>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</si>
  <si>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</si>
  <si>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</si>
  <si>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</si>
  <si>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</si>
  <si>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</si>
  <si>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</si>
  <si>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</si>
  <si>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</si>
  <si>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</si>
  <si>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</si>
  <si>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</si>
  <si>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</si>
  <si>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</si>
  <si>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</si>
  <si>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</si>
  <si>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</si>
  <si>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</si>
  <si>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</si>
  <si>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</si>
  <si>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</si>
  <si>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</si>
  <si>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</si>
  <si>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</si>
  <si>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</si>
  <si>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</si>
  <si>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</si>
  <si>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</si>
  <si>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</si>
  <si>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</si>
  <si>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</si>
  <si>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</si>
  <si>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</si>
  <si>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</si>
  <si>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</si>
  <si>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</si>
  <si>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</si>
  <si>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</si>
  <si>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</si>
  <si>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</si>
  <si>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</si>
  <si>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</si>
  <si>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</si>
  <si>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</si>
  <si>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</si>
  <si>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</si>
  <si>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</si>
  <si>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</si>
  <si>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</si>
  <si>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</si>
  <si>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</si>
  <si>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</si>
  <si>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</si>
  <si>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</si>
  <si>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</si>
  <si>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</si>
  <si>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</si>
  <si>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</si>
  <si>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</si>
  <si>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</si>
  <si>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</si>
  <si>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</si>
  <si>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</si>
  <si>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</si>
  <si>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</si>
  <si>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</si>
  <si>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</si>
  <si>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</si>
  <si>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</si>
  <si>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</si>
  <si>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</si>
  <si>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</si>
  <si>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</si>
  <si>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</si>
  <si>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</si>
  <si>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</si>
  <si>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</si>
  <si>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</si>
  <si>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</si>
  <si>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</si>
  <si>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</si>
  <si>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</si>
  <si>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</si>
  <si>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</si>
  <si>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</si>
  <si>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</si>
  <si>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</si>
  <si>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</si>
  <si>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</si>
  <si>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</si>
  <si>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</si>
  <si>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</si>
  <si>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</si>
  <si>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</si>
  <si>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</si>
  <si>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</si>
  <si>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</si>
  <si>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</si>
  <si>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</si>
  <si>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</si>
  <si>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</si>
  <si>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</si>
  <si>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</si>
  <si>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</si>
  <si>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</si>
  <si>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</si>
  <si>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</si>
  <si>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</si>
  <si>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</si>
  <si>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</si>
  <si>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</si>
  <si>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</si>
  <si>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</si>
  <si>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</si>
  <si>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</si>
  <si>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</si>
  <si>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</si>
  <si>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</si>
  <si>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</si>
  <si>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</si>
  <si>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</si>
  <si>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</si>
  <si>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</si>
  <si>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</si>
  <si>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</si>
  <si>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</si>
  <si>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</si>
  <si>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</si>
  <si>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</si>
  <si>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</si>
  <si>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</si>
  <si>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</si>
  <si>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</si>
  <si>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</si>
  <si>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</si>
  <si>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</si>
  <si>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</si>
  <si>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</si>
  <si>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</si>
  <si>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</si>
  <si>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</si>
  <si>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</si>
  <si>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</si>
  <si>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</si>
  <si>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</si>
  <si>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</si>
  <si>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</si>
  <si>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</si>
  <si>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</si>
  <si>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</si>
  <si>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</si>
  <si>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</si>
  <si>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</si>
  <si>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</si>
  <si>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</si>
  <si>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</si>
  <si>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</si>
  <si>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</si>
  <si>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</si>
  <si>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</si>
  <si>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</si>
  <si>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</si>
  <si>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</si>
  <si>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</si>
  <si>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</si>
  <si>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</si>
  <si>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</si>
  <si>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</si>
  <si>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</si>
  <si>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</si>
  <si>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</si>
  <si>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</si>
  <si>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</si>
  <si>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</si>
  <si>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</si>
  <si>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</si>
  <si>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</si>
  <si>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</si>
  <si>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</si>
  <si>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</si>
  <si>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</si>
  <si>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</si>
  <si>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</si>
  <si>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</si>
  <si>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</si>
  <si>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</si>
  <si>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</si>
  <si>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</si>
  <si>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</si>
  <si>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</si>
  <si>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</si>
  <si>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</si>
  <si>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</si>
  <si>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</si>
  <si>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</si>
  <si>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</si>
  <si>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</si>
  <si>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</si>
  <si>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</si>
  <si>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</si>
  <si>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</si>
  <si>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</si>
  <si>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</si>
  <si>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</si>
  <si>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</si>
  <si>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</si>
  <si>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</si>
  <si>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</si>
  <si>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</si>
  <si>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</si>
  <si>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</si>
  <si>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</si>
  <si>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</si>
  <si>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</si>
  <si>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</si>
  <si>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</si>
  <si>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</si>
  <si>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</si>
  <si>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</si>
  <si>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</si>
  <si>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</si>
  <si>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</si>
  <si>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</si>
  <si>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</si>
  <si>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</si>
  <si>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</si>
  <si>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</si>
  <si>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</si>
  <si>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</si>
  <si>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</si>
  <si>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</si>
  <si>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</si>
  <si>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</si>
  <si>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</si>
  <si>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</si>
  <si>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</si>
  <si>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</si>
  <si>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</si>
  <si>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</si>
  <si>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</si>
  <si>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</si>
  <si>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</si>
  <si>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</si>
  <si>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</si>
  <si>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</si>
  <si>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</si>
  <si>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</si>
  <si>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</si>
  <si>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</si>
  <si>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</si>
  <si>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</si>
  <si>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</si>
  <si>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</si>
  <si>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</si>
  <si>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</si>
  <si>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</si>
  <si>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</si>
  <si>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</si>
  <si>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</si>
  <si>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</si>
  <si>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</si>
  <si>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</si>
  <si>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</si>
  <si>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</si>
  <si>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</si>
  <si>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</si>
  <si>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</si>
  <si>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</si>
  <si>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</si>
  <si>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</si>
  <si>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</si>
  <si>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</si>
  <si>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</si>
  <si>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</si>
  <si>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</si>
  <si>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</si>
  <si>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</si>
  <si>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</si>
  <si>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</si>
  <si>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</si>
  <si>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</si>
  <si>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</si>
  <si>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</si>
  <si>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</si>
  <si>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</si>
  <si>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</si>
  <si>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</si>
  <si>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</si>
  <si>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</si>
  <si>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</si>
  <si>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</si>
  <si>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</si>
  <si>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</si>
  <si>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</si>
  <si>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</si>
  <si>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</si>
  <si>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</si>
  <si>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</si>
  <si>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</si>
  <si>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</si>
  <si>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</si>
  <si>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</si>
  <si>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</si>
  <si>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</si>
  <si>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</si>
  <si>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</si>
  <si>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</si>
  <si>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</si>
  <si>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</si>
  <si>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</si>
  <si>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</si>
  <si>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</si>
  <si>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</si>
  <si>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</si>
  <si>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</si>
  <si>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</si>
  <si>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</si>
  <si>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</si>
  <si>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</si>
  <si>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</si>
  <si>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</si>
  <si>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</si>
  <si>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</si>
  <si>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</si>
  <si>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</si>
  <si>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</si>
  <si>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</si>
  <si>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</si>
  <si>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</si>
  <si>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</si>
  <si>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</si>
  <si>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</si>
  <si>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</si>
  <si>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</si>
  <si>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</si>
  <si>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</si>
  <si>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</si>
  <si>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</si>
  <si>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</si>
  <si>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</si>
  <si>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</si>
  <si>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</si>
  <si>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</si>
  <si>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</si>
  <si>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</si>
  <si>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</si>
  <si>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</si>
  <si>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</si>
  <si>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</si>
  <si>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</si>
  <si>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</si>
  <si>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</si>
  <si>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</si>
  <si>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</si>
  <si>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</si>
  <si>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</si>
  <si>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</si>
  <si>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</si>
  <si>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</si>
  <si>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</si>
  <si>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</si>
  <si>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</si>
  <si>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</si>
  <si>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</si>
  <si>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</si>
  <si>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</si>
  <si>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</si>
  <si>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</si>
  <si>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</si>
  <si>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</si>
  <si>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</si>
  <si>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</si>
  <si>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</si>
  <si>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</si>
  <si>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</si>
  <si>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</si>
  <si>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</si>
  <si>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</si>
  <si>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</si>
  <si>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</si>
  <si>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</si>
  <si>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</si>
  <si>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</si>
  <si>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</si>
  <si>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</si>
  <si>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</si>
  <si>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</si>
  <si>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</si>
  <si>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</si>
  <si>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</si>
  <si>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</si>
  <si>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</si>
  <si>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</si>
  <si>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</si>
  <si>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</si>
  <si>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</si>
  <si>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</si>
  <si>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</si>
  <si>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</si>
  <si>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</si>
  <si>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</si>
  <si>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</si>
  <si>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</si>
  <si>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</si>
  <si>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</si>
  <si>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</si>
  <si>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</si>
  <si>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</si>
  <si>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</si>
  <si>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</si>
  <si>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</si>
  <si>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</si>
  <si>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</si>
  <si>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</si>
  <si>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</si>
  <si>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</si>
  <si>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</si>
  <si>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</si>
  <si>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</si>
  <si>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</si>
  <si>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</si>
  <si>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</si>
  <si>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</si>
  <si>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</si>
  <si>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</si>
  <si>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</si>
  <si>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</si>
  <si>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</si>
  <si>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</si>
  <si>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</si>
  <si>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</si>
  <si>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</si>
  <si>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</si>
  <si>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</si>
  <si>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</si>
  <si>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</si>
  <si>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</si>
  <si>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</si>
  <si>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</si>
  <si>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</si>
  <si>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</si>
  <si>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</si>
  <si>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</si>
  <si>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</si>
  <si>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</si>
  <si>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</si>
  <si>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</si>
  <si>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</si>
  <si>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</si>
  <si>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</si>
  <si>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</si>
  <si>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</si>
  <si>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</si>
  <si>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</si>
  <si>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</si>
  <si>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</si>
  <si>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</si>
  <si>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</si>
  <si>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</si>
  <si>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</si>
  <si>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</si>
  <si>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</si>
  <si>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</si>
  <si>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</si>
  <si>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</si>
  <si>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</si>
  <si>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</si>
  <si>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</si>
  <si>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</si>
  <si>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</si>
  <si>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</si>
  <si>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</si>
  <si>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</si>
  <si>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</si>
  <si>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</si>
  <si>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</si>
  <si>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</si>
  <si>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</si>
  <si>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</si>
  <si>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</si>
  <si>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</si>
  <si>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</si>
  <si>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</si>
  <si>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</si>
  <si>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</si>
  <si>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</si>
  <si>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</si>
  <si>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</si>
  <si>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</si>
  <si>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</si>
  <si>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</si>
  <si>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</si>
  <si>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</si>
  <si>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</si>
  <si>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</si>
  <si>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</si>
  <si>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</si>
  <si>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</si>
  <si>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</si>
  <si>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</si>
  <si>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</si>
  <si>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</si>
  <si>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</si>
  <si>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</si>
  <si>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</si>
  <si>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</si>
  <si>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</si>
  <si>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</si>
  <si>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</si>
  <si>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</si>
  <si>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</si>
  <si>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</si>
  <si>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</si>
  <si>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</si>
  <si>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</si>
  <si>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</si>
  <si>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</si>
  <si>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</si>
  <si>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</si>
  <si>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</si>
  <si>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</si>
  <si>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</si>
  <si>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</si>
  <si>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</si>
  <si>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</si>
  <si>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</si>
  <si>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</si>
  <si>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</si>
  <si>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</si>
  <si>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</si>
  <si>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</si>
  <si>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</si>
  <si>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</si>
  <si>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</si>
  <si>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</si>
  <si>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</si>
  <si>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</si>
  <si>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</si>
  <si>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</si>
  <si>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</si>
  <si>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</si>
  <si>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</si>
  <si>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</si>
  <si>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</si>
  <si>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</si>
  <si>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</si>
  <si>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</si>
  <si>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</si>
  <si>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</si>
  <si>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</si>
  <si>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</si>
  <si>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</si>
  <si>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</si>
  <si>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</si>
  <si>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</si>
  <si>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</si>
  <si>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</si>
  <si>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</si>
  <si>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</si>
  <si>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</si>
  <si>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</si>
  <si>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</si>
  <si>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</si>
  <si>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</si>
  <si>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</si>
  <si>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</si>
  <si>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</si>
  <si>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</si>
  <si>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</si>
  <si>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</si>
  <si>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</si>
  <si>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</si>
  <si>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</si>
  <si>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</si>
  <si>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</si>
  <si>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</si>
  <si>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</si>
  <si>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</si>
  <si>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</si>
  <si>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</si>
  <si>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</si>
  <si>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</si>
  <si>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</si>
  <si>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</si>
  <si>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</si>
  <si>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</si>
  <si>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</si>
  <si>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</si>
  <si>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</si>
  <si>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</si>
  <si>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</si>
  <si>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</si>
  <si>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</si>
  <si>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</si>
  <si>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</si>
  <si>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</si>
  <si>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</si>
  <si>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</si>
  <si>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</si>
  <si>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</si>
  <si>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</si>
  <si>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</si>
  <si>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</si>
  <si>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</si>
  <si>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</si>
  <si>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</si>
  <si>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</si>
  <si>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</si>
  <si>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</si>
  <si>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</si>
  <si>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</si>
  <si>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</si>
  <si>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</si>
  <si>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</si>
  <si>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</si>
  <si>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</si>
  <si>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</si>
  <si>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</si>
  <si>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</si>
  <si>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</si>
  <si>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</si>
  <si>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</si>
  <si>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</si>
  <si>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</si>
  <si>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</si>
  <si>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</si>
  <si>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</si>
  <si>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</si>
  <si>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</si>
  <si>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</si>
  <si>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</si>
  <si>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</si>
  <si>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</si>
  <si>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</si>
  <si>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</si>
  <si>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</si>
  <si>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</si>
  <si>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</si>
  <si>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</si>
  <si>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</si>
  <si>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</si>
  <si>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</si>
  <si>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</si>
  <si>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</si>
  <si>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</si>
  <si>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</si>
  <si>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</si>
  <si>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</si>
  <si>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</si>
  <si>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</si>
  <si>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</si>
  <si>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</si>
  <si>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</si>
  <si>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</si>
  <si>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</si>
  <si>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</si>
  <si>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</si>
  <si>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</si>
  <si>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</si>
  <si>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</si>
  <si>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</si>
  <si>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</si>
  <si>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</si>
  <si>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</si>
  <si>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</si>
  <si>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</si>
  <si>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</si>
  <si>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</si>
  <si>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</si>
  <si>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</si>
  <si>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</si>
  <si>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</si>
  <si>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</si>
  <si>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</si>
  <si>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</si>
  <si>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</si>
  <si>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</si>
  <si>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</si>
  <si>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</si>
  <si>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</si>
  <si>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</si>
  <si>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</si>
  <si>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</si>
  <si>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</si>
  <si>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</si>
  <si>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</si>
  <si>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</si>
  <si>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</si>
  <si>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</si>
  <si>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</si>
  <si>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</si>
  <si>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</si>
  <si>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</si>
  <si>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</si>
  <si>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</si>
  <si>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</si>
  <si>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</si>
  <si>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</si>
  <si>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</si>
  <si>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</si>
  <si>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</si>
  <si>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</si>
  <si>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</si>
  <si>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</si>
  <si>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</si>
  <si>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</si>
  <si>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</si>
  <si>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</si>
  <si>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</si>
  <si>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</si>
  <si>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</si>
  <si>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</si>
  <si>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</si>
  <si>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</si>
  <si>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</si>
  <si>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</si>
  <si>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</si>
  <si>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</si>
  <si>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</si>
  <si>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</si>
  <si>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</si>
  <si>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</si>
  <si>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</si>
  <si>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</si>
  <si>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</si>
  <si>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</si>
  <si>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</si>
  <si>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</si>
  <si>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</si>
  <si>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</si>
  <si>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</si>
  <si>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</si>
  <si>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</si>
  <si>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</si>
  <si>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</si>
  <si>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</si>
  <si>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</si>
  <si>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</si>
  <si>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</si>
  <si>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</si>
  <si>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</si>
  <si>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</si>
  <si>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</si>
  <si>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</si>
  <si>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</si>
  <si>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</si>
  <si>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</si>
  <si>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</si>
  <si>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</si>
  <si>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</si>
  <si>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</si>
  <si>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</si>
  <si>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</si>
  <si>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</si>
  <si>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</si>
  <si>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</si>
  <si>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</si>
  <si>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</si>
  <si>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</si>
  <si>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</si>
  <si>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</si>
  <si>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</si>
  <si>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</si>
  <si>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</si>
  <si>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</si>
  <si>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</si>
  <si>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</si>
  <si>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</si>
  <si>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</si>
  <si>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</si>
  <si>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</si>
  <si>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</si>
  <si>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</si>
  <si>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</si>
  <si>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</si>
  <si>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</si>
  <si>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</si>
  <si>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</si>
  <si>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</si>
  <si>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</si>
  <si>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</si>
  <si>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</si>
  <si>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</si>
  <si>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</si>
  <si>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</si>
  <si>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</si>
  <si>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</si>
  <si>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</si>
  <si>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</si>
  <si>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</si>
  <si>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</si>
  <si>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</si>
  <si>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</si>
  <si>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</si>
  <si>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</si>
  <si>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</si>
  <si>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</si>
  <si>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</si>
  <si>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</si>
  <si>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</si>
  <si>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</si>
  <si>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</si>
  <si>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</si>
  <si>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</si>
  <si>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</si>
  <si>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</si>
  <si>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</si>
  <si>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</si>
  <si>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</si>
  <si>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</si>
  <si>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</si>
  <si>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</si>
  <si>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</si>
  <si>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</si>
  <si>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</si>
  <si>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</si>
  <si>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</si>
  <si>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</si>
  <si>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</si>
  <si>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</si>
  <si>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</si>
  <si>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</si>
  <si>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</si>
  <si>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</si>
  <si>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</si>
  <si>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</si>
  <si>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</si>
  <si>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</si>
  <si>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</si>
  <si>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</si>
  <si>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</si>
  <si>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</si>
  <si>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</si>
  <si>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</si>
  <si>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</si>
  <si>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</si>
  <si>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</si>
  <si>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</si>
  <si>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</si>
  <si>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</si>
  <si>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</si>
  <si>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</si>
  <si>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</si>
  <si>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</si>
  <si>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</si>
  <si>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</si>
  <si>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</si>
  <si>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</si>
  <si>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</si>
  <si>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</si>
  <si>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</si>
  <si>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</si>
  <si>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</si>
  <si>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</si>
  <si>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</si>
  <si>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</si>
  <si>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</si>
  <si>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</si>
  <si>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</si>
  <si>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</si>
  <si>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</si>
  <si>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</si>
  <si>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</si>
  <si>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</si>
  <si>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</si>
  <si>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</si>
  <si>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</si>
  <si>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</si>
  <si>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</si>
  <si>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</si>
  <si>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</si>
  <si>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</si>
  <si>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</si>
  <si>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</si>
  <si>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</si>
  <si>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</si>
  <si>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</si>
  <si>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</si>
  <si>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</si>
  <si>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</si>
  <si>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</si>
  <si>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</si>
  <si>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</si>
  <si>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</si>
  <si>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</si>
  <si>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</si>
  <si>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</si>
  <si>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</si>
  <si>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</si>
  <si>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</si>
  <si>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</si>
  <si>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</si>
  <si>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</si>
  <si>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</si>
  <si>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</si>
  <si>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</si>
  <si>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</si>
  <si>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</si>
  <si>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</si>
  <si>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</si>
  <si>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</si>
  <si>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</si>
  <si>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</si>
  <si>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</si>
  <si>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</si>
  <si>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</si>
  <si>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</si>
  <si>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</si>
  <si>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</si>
  <si>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</si>
  <si>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</si>
  <si>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</si>
  <si>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</si>
  <si>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</si>
  <si>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</si>
  <si>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</si>
  <si>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</si>
  <si>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</si>
  <si>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</si>
  <si>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</si>
  <si>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</si>
  <si>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</si>
  <si>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</si>
  <si>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</si>
  <si>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</si>
  <si>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</si>
  <si>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</si>
  <si>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</si>
  <si>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</si>
  <si>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</si>
  <si>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</si>
  <si>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</si>
  <si>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</si>
  <si>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</si>
  <si>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</si>
  <si>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PUNITOVCI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</si>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</sst>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1735868.18</v>
      </c>
      <c r="D2" s="7">
        <f>'PR-RAS'!E6</f>
        <v>1923157.5899999999</v>
      </c>
      <c r="E2" s="7">
        <v>0</v>
      </c>
      <c r="F2" s="7">
        <v>0</v>
      </c>
      <c r="G2" s="8">
        <f t="shared" ref="G2:G274" si="0">(B2/1000)*(C2*1+D2*2)</f>
        <v>5582.1833599999991</v>
      </c>
      <c r="H2" s="8">
        <f t="shared" ref="H2:H274" si="1">ABS(C2-ROUND(C2,0))+ABS(D2-ROUND(D2,0))</f>
        <v>0.59000000008381903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446598.38999999996</v>
      </c>
      <c r="D3" s="2">
        <f>'PR-RAS'!E7</f>
        <v>590407.44000000006</v>
      </c>
      <c r="E3" s="2">
        <v>0</v>
      </c>
      <c r="F3" s="2">
        <v>0</v>
      </c>
      <c r="G3" s="3">
        <f t="shared" si="0"/>
        <v>3254.82654</v>
      </c>
      <c r="H3" s="3">
        <f t="shared" si="1"/>
        <v>0.83000000001629815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437041.06</v>
      </c>
      <c r="D4" s="2">
        <f>'PR-RAS'!E8</f>
        <v>576970.91</v>
      </c>
      <c r="E4" s="2">
        <v>0</v>
      </c>
      <c r="F4" s="2">
        <v>0</v>
      </c>
      <c r="G4" s="3">
        <f t="shared" si="0"/>
        <v>4772.9486400000005</v>
      </c>
      <c r="H4" s="3">
        <f t="shared" si="1"/>
        <v>0.1499999999650754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467701.41</v>
      </c>
      <c r="D5" s="2">
        <f>'PR-RAS'!E9</f>
        <v>506221.81</v>
      </c>
      <c r="E5" s="2">
        <v>0</v>
      </c>
      <c r="F5" s="2">
        <v>0</v>
      </c>
      <c r="G5" s="3">
        <f t="shared" si="0"/>
        <v>5920.5801200000005</v>
      </c>
      <c r="H5" s="3">
        <f t="shared" si="1"/>
        <v>0.59999999997671694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57559.73</v>
      </c>
      <c r="D9" s="2">
        <f>'PR-RAS'!E13</f>
        <v>70749.100000000006</v>
      </c>
      <c r="E9" s="2">
        <v>0</v>
      </c>
      <c r="F9" s="2">
        <v>0</v>
      </c>
      <c r="G9" s="3">
        <f t="shared" si="0"/>
        <v>1592.4634400000002</v>
      </c>
      <c r="H9" s="3">
        <f t="shared" si="1"/>
        <v>0.37000000000261934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88220.08</v>
      </c>
      <c r="D11" s="2">
        <f>'PR-RAS'!E15</f>
        <v>0</v>
      </c>
      <c r="E11" s="2">
        <v>0</v>
      </c>
      <c r="F11" s="2">
        <v>0</v>
      </c>
      <c r="G11" s="3">
        <f t="shared" si="0"/>
        <v>882.20080000000007</v>
      </c>
      <c r="H11" s="3">
        <f t="shared" si="1"/>
        <v>8.000000000174623E-2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8814.91</v>
      </c>
      <c r="D19" s="2">
        <f>'PR-RAS'!E23</f>
        <v>12932.269999999999</v>
      </c>
      <c r="E19" s="2">
        <v>0</v>
      </c>
      <c r="F19" s="2">
        <v>0</v>
      </c>
      <c r="G19" s="3">
        <f t="shared" si="0"/>
        <v>624.23009999999988</v>
      </c>
      <c r="H19" s="3">
        <f t="shared" si="1"/>
        <v>0.35999999999876309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588.79999999999995</v>
      </c>
      <c r="E20" s="2">
        <v>0</v>
      </c>
      <c r="F20" s="2">
        <v>0</v>
      </c>
      <c r="G20" s="3">
        <f t="shared" si="0"/>
        <v>22.374399999999998</v>
      </c>
      <c r="H20" s="3">
        <f t="shared" si="1"/>
        <v>0.20000000000004547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8814.91</v>
      </c>
      <c r="D23" s="2">
        <f>'PR-RAS'!E27</f>
        <v>12343.47</v>
      </c>
      <c r="E23" s="2">
        <v>0</v>
      </c>
      <c r="F23" s="2">
        <v>0</v>
      </c>
      <c r="G23" s="3">
        <f t="shared" si="0"/>
        <v>737.0406999999999</v>
      </c>
      <c r="H23" s="3">
        <f t="shared" si="1"/>
        <v>0.55999999999949068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742.42</v>
      </c>
      <c r="D25" s="2">
        <f>'PR-RAS'!E29</f>
        <v>504.26</v>
      </c>
      <c r="E25" s="2">
        <v>0</v>
      </c>
      <c r="F25" s="2">
        <v>0</v>
      </c>
      <c r="G25" s="3">
        <f t="shared" si="0"/>
        <v>42.022560000000006</v>
      </c>
      <c r="H25" s="3">
        <f t="shared" si="1"/>
        <v>0.67999999999994998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742.42</v>
      </c>
      <c r="D27" s="2">
        <f>'PR-RAS'!E31</f>
        <v>504.26</v>
      </c>
      <c r="E27" s="2">
        <v>0</v>
      </c>
      <c r="F27" s="2">
        <v>0</v>
      </c>
      <c r="G27" s="3">
        <f t="shared" si="0"/>
        <v>45.524439999999998</v>
      </c>
      <c r="H27" s="3">
        <f t="shared" si="1"/>
        <v>0.67999999999994998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1041430.3800000001</v>
      </c>
      <c r="D45" s="2">
        <f>'PR-RAS'!E49</f>
        <v>1067079.48</v>
      </c>
      <c r="E45" s="2">
        <v>0</v>
      </c>
      <c r="F45" s="2">
        <v>0</v>
      </c>
      <c r="G45" s="3">
        <f t="shared" si="0"/>
        <v>139725.93096</v>
      </c>
      <c r="H45" s="3">
        <f t="shared" si="1"/>
        <v>0.86000000010244548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473988.34</v>
      </c>
      <c r="D54" s="2">
        <f>'PR-RAS'!E58</f>
        <v>396362.18</v>
      </c>
      <c r="E54" s="2">
        <v>0</v>
      </c>
      <c r="F54" s="2">
        <v>0</v>
      </c>
      <c r="G54" s="3">
        <f t="shared" si="0"/>
        <v>67135.773099999991</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454688.34</v>
      </c>
      <c r="D55" s="2">
        <f>'PR-RAS'!E59</f>
        <v>141725</v>
      </c>
      <c r="E55" s="2">
        <v>0</v>
      </c>
      <c r="F55" s="2">
        <v>0</v>
      </c>
      <c r="G55" s="3">
        <f t="shared" si="0"/>
        <v>39859.470360000007</v>
      </c>
      <c r="H55" s="3">
        <f t="shared" si="1"/>
        <v>0.34000000002561137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19300</v>
      </c>
      <c r="D56" s="2">
        <f>'PR-RAS'!E60</f>
        <v>254637.18</v>
      </c>
      <c r="E56" s="2">
        <v>0</v>
      </c>
      <c r="F56" s="2">
        <v>0</v>
      </c>
      <c r="G56" s="3">
        <f t="shared" si="0"/>
        <v>29071.589799999998</v>
      </c>
      <c r="H56" s="3">
        <f t="shared" si="1"/>
        <v>0.17999999999301508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11151.49</v>
      </c>
      <c r="D57" s="2">
        <f>'PR-RAS'!E61</f>
        <v>6900.3</v>
      </c>
      <c r="E57" s="2">
        <v>0</v>
      </c>
      <c r="F57" s="2">
        <v>0</v>
      </c>
      <c r="G57" s="3">
        <f t="shared" si="0"/>
        <v>1397.3170400000001</v>
      </c>
      <c r="H57" s="3">
        <f t="shared" si="1"/>
        <v>0.78999999999996362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11151.49</v>
      </c>
      <c r="D58" s="2">
        <f>'PR-RAS'!E62</f>
        <v>6900.3</v>
      </c>
      <c r="E58" s="2">
        <v>0</v>
      </c>
      <c r="F58" s="2">
        <v>0</v>
      </c>
      <c r="G58" s="3">
        <f t="shared" si="0"/>
        <v>1422.2691300000001</v>
      </c>
      <c r="H58" s="3">
        <f t="shared" si="1"/>
        <v>0.78999999999996362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347764.3</v>
      </c>
      <c r="E60" s="2">
        <v>0</v>
      </c>
      <c r="F60" s="2">
        <v>0</v>
      </c>
      <c r="G60" s="3">
        <f t="shared" si="0"/>
        <v>41036.187399999995</v>
      </c>
      <c r="H60" s="3">
        <f t="shared" si="1"/>
        <v>0.29999999998835847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347764.3</v>
      </c>
      <c r="E63" s="2">
        <v>0</v>
      </c>
      <c r="F63" s="2">
        <v>0</v>
      </c>
      <c r="G63" s="3">
        <f>(B63/1000)*(C63*1+D63*2)</f>
        <v>43122.773199999996</v>
      </c>
      <c r="H63" s="3">
        <f>ABS(C63-ROUND(C63,0))+ABS(D63-ROUND(D63,0))</f>
        <v>0.29999999998835847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572</v>
      </c>
      <c r="E64" s="2">
        <v>0</v>
      </c>
      <c r="F64" s="2">
        <v>0</v>
      </c>
      <c r="G64" s="3">
        <f t="shared" si="0"/>
        <v>72.072000000000003</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572</v>
      </c>
      <c r="E65" s="2">
        <v>0</v>
      </c>
      <c r="F65" s="2">
        <v>0</v>
      </c>
      <c r="G65" s="3">
        <f t="shared" si="0"/>
        <v>73.216000000000008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556290.55000000005</v>
      </c>
      <c r="D70" s="2">
        <f>'PR-RAS'!E74</f>
        <v>315480.7</v>
      </c>
      <c r="E70" s="2">
        <v>0</v>
      </c>
      <c r="F70" s="2">
        <v>0</v>
      </c>
      <c r="G70" s="3">
        <f t="shared" si="0"/>
        <v>81920.384550000017</v>
      </c>
      <c r="H70" s="3">
        <f t="shared" si="1"/>
        <v>0.74999999994179234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418239.24</v>
      </c>
      <c r="D71" s="2">
        <f>'PR-RAS'!E75</f>
        <v>315480.7</v>
      </c>
      <c r="E71" s="2">
        <v>0</v>
      </c>
      <c r="F71" s="2">
        <v>0</v>
      </c>
      <c r="G71" s="3">
        <f t="shared" si="0"/>
        <v>73444.044800000018</v>
      </c>
      <c r="H71" s="3">
        <f t="shared" si="1"/>
        <v>0.53999999997904524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138051.31</v>
      </c>
      <c r="D72" s="2">
        <f>'PR-RAS'!E76</f>
        <v>0</v>
      </c>
      <c r="E72" s="2">
        <v>0</v>
      </c>
      <c r="F72" s="2">
        <v>0</v>
      </c>
      <c r="G72" s="3">
        <f t="shared" si="0"/>
        <v>9801.6430099999998</v>
      </c>
      <c r="H72" s="3">
        <f t="shared" si="1"/>
        <v>0.30999999999767169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120828.15</v>
      </c>
      <c r="D78" s="2">
        <f>'PR-RAS'!E82</f>
        <v>146624.18</v>
      </c>
      <c r="E78" s="2">
        <v>0</v>
      </c>
      <c r="F78" s="2">
        <v>0</v>
      </c>
      <c r="G78" s="3">
        <f t="shared" si="0"/>
        <v>31883.89127</v>
      </c>
      <c r="H78" s="3">
        <f t="shared" si="1"/>
        <v>0.32999999998719431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0.44</v>
      </c>
      <c r="D79" s="2">
        <f>'PR-RAS'!E83</f>
        <v>0.09</v>
      </c>
      <c r="E79" s="2">
        <v>0</v>
      </c>
      <c r="F79" s="2">
        <v>0</v>
      </c>
      <c r="G79" s="3">
        <f t="shared" si="0"/>
        <v>4.836E-2</v>
      </c>
      <c r="H79" s="3">
        <f t="shared" si="1"/>
        <v>0.53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0.44</v>
      </c>
      <c r="D81" s="2">
        <f>'PR-RAS'!E85</f>
        <v>0.09</v>
      </c>
      <c r="E81" s="2">
        <v>0</v>
      </c>
      <c r="F81" s="2">
        <v>0</v>
      </c>
      <c r="G81" s="3">
        <f t="shared" si="0"/>
        <v>4.9599999999999998E-2</v>
      </c>
      <c r="H81" s="3">
        <f t="shared" si="1"/>
        <v>0.53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120827.70999999999</v>
      </c>
      <c r="D87" s="2">
        <f>'PR-RAS'!E91</f>
        <v>146624.09</v>
      </c>
      <c r="E87" s="2">
        <v>0</v>
      </c>
      <c r="F87" s="2">
        <v>0</v>
      </c>
      <c r="G87" s="3">
        <f t="shared" si="0"/>
        <v>35610.526539999999</v>
      </c>
      <c r="H87" s="3">
        <f t="shared" si="1"/>
        <v>0.38000000000465661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57739.26</v>
      </c>
      <c r="D88" s="2">
        <f>'PR-RAS'!E92</f>
        <v>51484.85</v>
      </c>
      <c r="E88" s="2">
        <v>0</v>
      </c>
      <c r="F88" s="2">
        <v>0</v>
      </c>
      <c r="G88" s="3">
        <f t="shared" si="0"/>
        <v>13981.679519999998</v>
      </c>
      <c r="H88" s="3">
        <f t="shared" si="1"/>
        <v>0.41000000000349246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63068.55</v>
      </c>
      <c r="D89" s="2">
        <f>'PR-RAS'!E93</f>
        <v>95139.24</v>
      </c>
      <c r="E89" s="2">
        <v>0</v>
      </c>
      <c r="F89" s="2">
        <v>0</v>
      </c>
      <c r="G89" s="3">
        <f t="shared" si="0"/>
        <v>22294.538640000002</v>
      </c>
      <c r="H89" s="3">
        <f t="shared" si="1"/>
        <v>0.69000000000232831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19.899999999999999</v>
      </c>
      <c r="D93" s="2">
        <f>'PR-RAS'!E97</f>
        <v>0</v>
      </c>
      <c r="E93" s="2">
        <v>0</v>
      </c>
      <c r="F93" s="2">
        <v>0</v>
      </c>
      <c r="G93" s="3">
        <f t="shared" si="0"/>
        <v>1.8307999999999998</v>
      </c>
      <c r="H93" s="3">
        <f t="shared" si="1"/>
        <v>0.10000000000000142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127011.26</v>
      </c>
      <c r="D102" s="2">
        <f>'PR-RAS'!E106</f>
        <v>119046.49</v>
      </c>
      <c r="E102" s="2">
        <v>0</v>
      </c>
      <c r="F102" s="2">
        <v>0</v>
      </c>
      <c r="G102" s="3">
        <f t="shared" si="0"/>
        <v>36875.52824</v>
      </c>
      <c r="H102" s="3">
        <f t="shared" si="1"/>
        <v>0.75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99300.03</v>
      </c>
      <c r="D108" s="2">
        <f>'PR-RAS'!E112</f>
        <v>100600.13</v>
      </c>
      <c r="E108" s="2">
        <v>0</v>
      </c>
      <c r="F108" s="2">
        <v>0</v>
      </c>
      <c r="G108" s="3">
        <f t="shared" si="0"/>
        <v>32153.531030000002</v>
      </c>
      <c r="H108" s="3">
        <f t="shared" si="1"/>
        <v>0.16000000000349246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3.55</v>
      </c>
      <c r="D110" s="2">
        <f>'PR-RAS'!E114</f>
        <v>0</v>
      </c>
      <c r="E110" s="2">
        <v>0</v>
      </c>
      <c r="F110" s="2">
        <v>0</v>
      </c>
      <c r="G110" s="3">
        <f t="shared" si="0"/>
        <v>0.38694999999999996</v>
      </c>
      <c r="H110" s="3">
        <f t="shared" si="1"/>
        <v>0.45000000000000018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99296.48</v>
      </c>
      <c r="D113" s="2">
        <f>'PR-RAS'!E117</f>
        <v>100600.13</v>
      </c>
      <c r="E113" s="2">
        <v>0</v>
      </c>
      <c r="F113" s="2">
        <v>0</v>
      </c>
      <c r="G113" s="3">
        <f t="shared" si="0"/>
        <v>33655.634879999998</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27711.23</v>
      </c>
      <c r="D116" s="2">
        <f>'PR-RAS'!E120</f>
        <v>18446.36</v>
      </c>
      <c r="E116" s="2">
        <v>0</v>
      </c>
      <c r="F116" s="2">
        <v>0</v>
      </c>
      <c r="G116" s="3">
        <f t="shared" si="0"/>
        <v>7429.4542499999998</v>
      </c>
      <c r="H116" s="3">
        <f t="shared" si="1"/>
        <v>0.59000000000014552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11586.17</v>
      </c>
      <c r="D117" s="2">
        <f>'PR-RAS'!E121</f>
        <v>71.540000000000006</v>
      </c>
      <c r="E117" s="2">
        <v>0</v>
      </c>
      <c r="F117" s="2">
        <v>0</v>
      </c>
      <c r="G117" s="3">
        <f t="shared" si="0"/>
        <v>1360.5930000000001</v>
      </c>
      <c r="H117" s="3">
        <f t="shared" si="1"/>
        <v>0.63000000000006651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16125.06</v>
      </c>
      <c r="D118" s="2">
        <f>'PR-RAS'!E122</f>
        <v>18374.82</v>
      </c>
      <c r="E118" s="2">
        <v>0</v>
      </c>
      <c r="F118" s="2">
        <v>0</v>
      </c>
      <c r="G118" s="3">
        <f t="shared" si="0"/>
        <v>6186.3398999999999</v>
      </c>
      <c r="H118" s="3">
        <f t="shared" si="1"/>
        <v>0.23999999999978172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1314533.8600000001</v>
      </c>
      <c r="D148" s="2">
        <f>'PR-RAS'!E152</f>
        <v>1737750.21</v>
      </c>
      <c r="E148" s="2">
        <v>0</v>
      </c>
      <c r="F148" s="2">
        <v>0</v>
      </c>
      <c r="G148" s="3">
        <f t="shared" si="0"/>
        <v>704135.03916000004</v>
      </c>
      <c r="H148" s="3">
        <f t="shared" si="1"/>
        <v>0.34999999986030161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611649.21</v>
      </c>
      <c r="D149" s="2">
        <f>'PR-RAS'!E153</f>
        <v>912325.33000000007</v>
      </c>
      <c r="E149" s="2">
        <v>0</v>
      </c>
      <c r="F149" s="2">
        <v>0</v>
      </c>
      <c r="G149" s="3">
        <f t="shared" si="0"/>
        <v>360572.38075999997</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496819.61</v>
      </c>
      <c r="D150" s="2">
        <f>'PR-RAS'!E154</f>
        <v>738443.28</v>
      </c>
      <c r="E150" s="2">
        <v>0</v>
      </c>
      <c r="F150" s="2">
        <v>0</v>
      </c>
      <c r="G150" s="3">
        <f t="shared" si="0"/>
        <v>294082.21932999999</v>
      </c>
      <c r="H150" s="3">
        <f t="shared" si="1"/>
        <v>0.67000000004190952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496819.61</v>
      </c>
      <c r="D151" s="2">
        <f>'PR-RAS'!E155</f>
        <v>738443.28</v>
      </c>
      <c r="E151" s="2">
        <v>0</v>
      </c>
      <c r="F151" s="2">
        <v>0</v>
      </c>
      <c r="G151" s="3">
        <f t="shared" si="0"/>
        <v>296055.92549999995</v>
      </c>
      <c r="H151" s="3">
        <f t="shared" si="1"/>
        <v>0.67000000004190952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35365.279999999999</v>
      </c>
      <c r="D155" s="2">
        <f>'PR-RAS'!E159</f>
        <v>52028.38</v>
      </c>
      <c r="E155" s="2">
        <v>0</v>
      </c>
      <c r="F155" s="2">
        <v>0</v>
      </c>
      <c r="G155" s="3">
        <f t="shared" si="0"/>
        <v>21470.994159999995</v>
      </c>
      <c r="H155" s="3">
        <f t="shared" si="1"/>
        <v>0.6599999999962165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79464.320000000007</v>
      </c>
      <c r="D156" s="2">
        <f>'PR-RAS'!E160</f>
        <v>121853.67</v>
      </c>
      <c r="E156" s="2">
        <v>0</v>
      </c>
      <c r="F156" s="2">
        <v>0</v>
      </c>
      <c r="G156" s="3">
        <f t="shared" si="0"/>
        <v>50091.607300000003</v>
      </c>
      <c r="H156" s="3">
        <f t="shared" si="1"/>
        <v>0.65000000000873115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79464.320000000007</v>
      </c>
      <c r="D158" s="2">
        <f>'PR-RAS'!E162</f>
        <v>121853.67</v>
      </c>
      <c r="E158" s="2">
        <v>0</v>
      </c>
      <c r="F158" s="2">
        <v>0</v>
      </c>
      <c r="G158" s="3">
        <f t="shared" si="0"/>
        <v>50737.950620000003</v>
      </c>
      <c r="H158" s="3">
        <f t="shared" si="1"/>
        <v>0.65000000000873115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384706.29000000004</v>
      </c>
      <c r="D160" s="2">
        <f>'PR-RAS'!E164</f>
        <v>481017.34</v>
      </c>
      <c r="E160" s="2">
        <v>0</v>
      </c>
      <c r="F160" s="2">
        <v>0</v>
      </c>
      <c r="G160" s="3">
        <f t="shared" si="0"/>
        <v>214131.81423000005</v>
      </c>
      <c r="H160" s="3">
        <f t="shared" si="1"/>
        <v>0.63000000006286427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21895.279999999999</v>
      </c>
      <c r="D161" s="2">
        <f>'PR-RAS'!E165</f>
        <v>23640.959999999999</v>
      </c>
      <c r="E161" s="2">
        <v>0</v>
      </c>
      <c r="F161" s="2">
        <v>0</v>
      </c>
      <c r="G161" s="3">
        <f t="shared" si="0"/>
        <v>11068.351999999999</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6232.53</v>
      </c>
      <c r="D162" s="2">
        <f>'PR-RAS'!E166</f>
        <v>6762.7</v>
      </c>
      <c r="E162" s="2">
        <v>0</v>
      </c>
      <c r="F162" s="2">
        <v>0</v>
      </c>
      <c r="G162" s="3">
        <f t="shared" si="0"/>
        <v>3181.02673</v>
      </c>
      <c r="H162" s="3">
        <f t="shared" si="1"/>
        <v>0.77000000000043656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10219.049999999999</v>
      </c>
      <c r="D163" s="2">
        <f>'PR-RAS'!E167</f>
        <v>10296.459999999999</v>
      </c>
      <c r="E163" s="2">
        <v>0</v>
      </c>
      <c r="F163" s="2">
        <v>0</v>
      </c>
      <c r="G163" s="3">
        <f t="shared" si="0"/>
        <v>4991.5391399999999</v>
      </c>
      <c r="H163" s="3">
        <f t="shared" si="1"/>
        <v>0.50999999999839929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1143.5</v>
      </c>
      <c r="D164" s="2">
        <f>'PR-RAS'!E168</f>
        <v>1721.25</v>
      </c>
      <c r="E164" s="2">
        <v>0</v>
      </c>
      <c r="F164" s="2">
        <v>0</v>
      </c>
      <c r="G164" s="3">
        <f t="shared" si="0"/>
        <v>747.51800000000003</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4300.2</v>
      </c>
      <c r="D165" s="2">
        <f>'PR-RAS'!E169</f>
        <v>4860.55</v>
      </c>
      <c r="E165" s="2">
        <v>0</v>
      </c>
      <c r="F165" s="2">
        <v>0</v>
      </c>
      <c r="G165" s="3">
        <f t="shared" si="0"/>
        <v>2299.4931999999999</v>
      </c>
      <c r="H165" s="3">
        <f t="shared" si="1"/>
        <v>0.6499999999996362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97736.73000000001</v>
      </c>
      <c r="D166" s="2">
        <f>'PR-RAS'!E170</f>
        <v>92376.510000000009</v>
      </c>
      <c r="E166" s="2">
        <v>0</v>
      </c>
      <c r="F166" s="2">
        <v>0</v>
      </c>
      <c r="G166" s="3">
        <f t="shared" si="0"/>
        <v>46610.808750000004</v>
      </c>
      <c r="H166" s="3">
        <f t="shared" si="1"/>
        <v>0.7599999999802094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18655.37</v>
      </c>
      <c r="D167" s="2">
        <f>'PR-RAS'!E171</f>
        <v>20064.77</v>
      </c>
      <c r="E167" s="2">
        <v>0</v>
      </c>
      <c r="F167" s="2">
        <v>0</v>
      </c>
      <c r="G167" s="3">
        <f t="shared" si="0"/>
        <v>9758.2950600000004</v>
      </c>
      <c r="H167" s="3">
        <f t="shared" si="1"/>
        <v>0.59999999999854481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16678.689999999999</v>
      </c>
      <c r="D168" s="2">
        <f>'PR-RAS'!E172</f>
        <v>16531.349999999999</v>
      </c>
      <c r="E168" s="2">
        <v>0</v>
      </c>
      <c r="F168" s="2">
        <v>0</v>
      </c>
      <c r="G168" s="3">
        <f t="shared" si="0"/>
        <v>8306.8121300000003</v>
      </c>
      <c r="H168" s="3">
        <f t="shared" si="1"/>
        <v>0.65999999999985448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37161.050000000003</v>
      </c>
      <c r="D169" s="2">
        <f>'PR-RAS'!E173</f>
        <v>40701.32</v>
      </c>
      <c r="E169" s="2">
        <v>0</v>
      </c>
      <c r="F169" s="2">
        <v>0</v>
      </c>
      <c r="G169" s="3">
        <f t="shared" si="0"/>
        <v>19918.699920000003</v>
      </c>
      <c r="H169" s="3">
        <f t="shared" si="1"/>
        <v>0.37000000000261934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2425.41</v>
      </c>
      <c r="D170" s="2">
        <f>'PR-RAS'!E174</f>
        <v>1608.74</v>
      </c>
      <c r="E170" s="2">
        <v>0</v>
      </c>
      <c r="F170" s="2">
        <v>0</v>
      </c>
      <c r="G170" s="3">
        <f t="shared" si="0"/>
        <v>953.64841000000001</v>
      </c>
      <c r="H170" s="3">
        <f t="shared" si="1"/>
        <v>0.66999999999984539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22816.21</v>
      </c>
      <c r="D171" s="2">
        <f>'PR-RAS'!E175</f>
        <v>13470.33</v>
      </c>
      <c r="E171" s="2">
        <v>0</v>
      </c>
      <c r="F171" s="2">
        <v>0</v>
      </c>
      <c r="G171" s="3">
        <f t="shared" si="0"/>
        <v>8458.6679000000004</v>
      </c>
      <c r="H171" s="3">
        <f t="shared" si="1"/>
        <v>0.53999999999905413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231765.59000000003</v>
      </c>
      <c r="D174" s="2">
        <f>'PR-RAS'!E178</f>
        <v>314421.44</v>
      </c>
      <c r="E174" s="2">
        <v>0</v>
      </c>
      <c r="F174" s="2">
        <v>0</v>
      </c>
      <c r="G174" s="3">
        <f t="shared" si="0"/>
        <v>148885.26530999999</v>
      </c>
      <c r="H174" s="3">
        <f t="shared" si="1"/>
        <v>0.84999999997671694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5754.9</v>
      </c>
      <c r="D175" s="2">
        <f>'PR-RAS'!E179</f>
        <v>6076.51</v>
      </c>
      <c r="E175" s="2">
        <v>0</v>
      </c>
      <c r="F175" s="2">
        <v>0</v>
      </c>
      <c r="G175" s="3">
        <f t="shared" si="0"/>
        <v>3115.9780799999994</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54442.22</v>
      </c>
      <c r="D176" s="2">
        <f>'PR-RAS'!E180</f>
        <v>104463.91</v>
      </c>
      <c r="E176" s="2">
        <v>0</v>
      </c>
      <c r="F176" s="2">
        <v>0</v>
      </c>
      <c r="G176" s="3">
        <f t="shared" si="0"/>
        <v>46089.757000000005</v>
      </c>
      <c r="H176" s="3">
        <f t="shared" si="1"/>
        <v>0.30999999999767169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4072.12</v>
      </c>
      <c r="D177" s="2">
        <f>'PR-RAS'!E181</f>
        <v>10208.01</v>
      </c>
      <c r="E177" s="2">
        <v>0</v>
      </c>
      <c r="F177" s="2">
        <v>0</v>
      </c>
      <c r="G177" s="3">
        <f t="shared" si="0"/>
        <v>4309.9126399999996</v>
      </c>
      <c r="H177" s="3">
        <f t="shared" si="1"/>
        <v>0.13000000000010914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26981.95</v>
      </c>
      <c r="D178" s="2">
        <f>'PR-RAS'!E182</f>
        <v>41768.300000000003</v>
      </c>
      <c r="E178" s="2">
        <v>0</v>
      </c>
      <c r="F178" s="2">
        <v>0</v>
      </c>
      <c r="G178" s="3">
        <f t="shared" si="0"/>
        <v>19561.783349999998</v>
      </c>
      <c r="H178" s="3">
        <f t="shared" si="1"/>
        <v>0.35000000000218279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12780.6</v>
      </c>
      <c r="D179" s="2">
        <f>'PR-RAS'!E183</f>
        <v>12780.6</v>
      </c>
      <c r="E179" s="2">
        <v>0</v>
      </c>
      <c r="F179" s="2">
        <v>0</v>
      </c>
      <c r="G179" s="3">
        <f t="shared" si="0"/>
        <v>6824.8404</v>
      </c>
      <c r="H179" s="3">
        <f t="shared" si="1"/>
        <v>0.7999999999992724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549.5</v>
      </c>
      <c r="D180" s="2">
        <f>'PR-RAS'!E184</f>
        <v>467.9</v>
      </c>
      <c r="E180" s="2">
        <v>0</v>
      </c>
      <c r="F180" s="2">
        <v>0</v>
      </c>
      <c r="G180" s="3">
        <f t="shared" si="0"/>
        <v>265.86869999999999</v>
      </c>
      <c r="H180" s="3">
        <f t="shared" si="1"/>
        <v>0.60000000000002274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101260.91</v>
      </c>
      <c r="D181" s="2">
        <f>'PR-RAS'!E185</f>
        <v>118660.53</v>
      </c>
      <c r="E181" s="2">
        <v>0</v>
      </c>
      <c r="F181" s="2">
        <v>0</v>
      </c>
      <c r="G181" s="3">
        <f t="shared" si="0"/>
        <v>60944.754599999993</v>
      </c>
      <c r="H181" s="3">
        <f t="shared" si="1"/>
        <v>0.55999999999767169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9115.48</v>
      </c>
      <c r="D182" s="2">
        <f>'PR-RAS'!E186</f>
        <v>7667.88</v>
      </c>
      <c r="E182" s="2">
        <v>0</v>
      </c>
      <c r="F182" s="2">
        <v>0</v>
      </c>
      <c r="G182" s="3">
        <f t="shared" si="0"/>
        <v>4425.6744399999998</v>
      </c>
      <c r="H182" s="3">
        <f t="shared" si="1"/>
        <v>0.5999999999994543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16807.91</v>
      </c>
      <c r="D183" s="2">
        <f>'PR-RAS'!E187</f>
        <v>12327.8</v>
      </c>
      <c r="E183" s="2">
        <v>0</v>
      </c>
      <c r="F183" s="2">
        <v>0</v>
      </c>
      <c r="G183" s="3">
        <f t="shared" si="0"/>
        <v>7546.3588199999986</v>
      </c>
      <c r="H183" s="3">
        <f t="shared" si="1"/>
        <v>0.29000000000087311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33308.69</v>
      </c>
      <c r="D190" s="2">
        <f>'PR-RAS'!E194</f>
        <v>50578.43</v>
      </c>
      <c r="E190" s="2">
        <v>0</v>
      </c>
      <c r="F190" s="2">
        <v>0</v>
      </c>
      <c r="G190" s="3">
        <f t="shared" si="0"/>
        <v>25413.988949999999</v>
      </c>
      <c r="H190" s="3">
        <f t="shared" si="1"/>
        <v>0.73999999999796273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1761.81</v>
      </c>
      <c r="D191" s="2">
        <f>'PR-RAS'!E195</f>
        <v>9674.9699999999993</v>
      </c>
      <c r="E191" s="2">
        <v>0</v>
      </c>
      <c r="F191" s="2">
        <v>0</v>
      </c>
      <c r="G191" s="3">
        <f t="shared" si="0"/>
        <v>4011.2325000000001</v>
      </c>
      <c r="H191" s="3">
        <f t="shared" si="1"/>
        <v>0.22000000000070941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680.87</v>
      </c>
      <c r="D192" s="2">
        <f>'PR-RAS'!E196</f>
        <v>646.83000000000004</v>
      </c>
      <c r="E192" s="2">
        <v>0</v>
      </c>
      <c r="F192" s="2">
        <v>0</v>
      </c>
      <c r="G192" s="3">
        <f t="shared" si="0"/>
        <v>377.13523000000004</v>
      </c>
      <c r="H192" s="3">
        <f t="shared" si="1"/>
        <v>0.29999999999995453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12374.22</v>
      </c>
      <c r="D193" s="2">
        <f>'PR-RAS'!E197</f>
        <v>8981.41</v>
      </c>
      <c r="E193" s="2">
        <v>0</v>
      </c>
      <c r="F193" s="2">
        <v>0</v>
      </c>
      <c r="G193" s="3">
        <f t="shared" si="0"/>
        <v>5824.7116800000003</v>
      </c>
      <c r="H193" s="3">
        <f t="shared" si="1"/>
        <v>0.62999999999919964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1726.4</v>
      </c>
      <c r="D194" s="2">
        <f>'PR-RAS'!E198</f>
        <v>546.70000000000005</v>
      </c>
      <c r="E194" s="2">
        <v>0</v>
      </c>
      <c r="F194" s="2">
        <v>0</v>
      </c>
      <c r="G194" s="3">
        <f t="shared" si="0"/>
        <v>544.22140000000002</v>
      </c>
      <c r="H194" s="3">
        <f t="shared" si="1"/>
        <v>0.70000000000004547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1333.84</v>
      </c>
      <c r="D195" s="2">
        <f>'PR-RAS'!E199</f>
        <v>2703.9</v>
      </c>
      <c r="E195" s="2">
        <v>0</v>
      </c>
      <c r="F195" s="2">
        <v>0</v>
      </c>
      <c r="G195" s="3">
        <f t="shared" si="0"/>
        <v>1307.8781600000002</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15431.55</v>
      </c>
      <c r="D197" s="2">
        <f>'PR-RAS'!E201</f>
        <v>28024.62</v>
      </c>
      <c r="E197" s="2">
        <v>0</v>
      </c>
      <c r="F197" s="2">
        <v>0</v>
      </c>
      <c r="G197" s="3">
        <f t="shared" si="0"/>
        <v>14010.234839999999</v>
      </c>
      <c r="H197" s="3">
        <f t="shared" si="1"/>
        <v>0.83000000000174623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3277.71</v>
      </c>
      <c r="D198" s="2">
        <f>'PR-RAS'!E202</f>
        <v>4204.3100000000004</v>
      </c>
      <c r="E198" s="2">
        <v>0</v>
      </c>
      <c r="F198" s="2">
        <v>0</v>
      </c>
      <c r="G198" s="3">
        <f t="shared" si="0"/>
        <v>2302.2070100000005</v>
      </c>
      <c r="H198" s="3">
        <f t="shared" si="1"/>
        <v>0.6000000000003638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801.69</v>
      </c>
      <c r="D204" s="2">
        <f>'PR-RAS'!E208</f>
        <v>1024.95</v>
      </c>
      <c r="E204" s="2">
        <v>0</v>
      </c>
      <c r="F204" s="2">
        <v>0</v>
      </c>
      <c r="G204" s="3">
        <f t="shared" si="0"/>
        <v>578.87277000000006</v>
      </c>
      <c r="H204" s="3">
        <f t="shared" si="1"/>
        <v>0.35999999999989996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801.69</v>
      </c>
      <c r="D207" s="2">
        <f>'PR-RAS'!E211</f>
        <v>1024.95</v>
      </c>
      <c r="E207" s="2">
        <v>0</v>
      </c>
      <c r="F207" s="2">
        <v>0</v>
      </c>
      <c r="G207" s="3">
        <f t="shared" si="0"/>
        <v>587.42754000000002</v>
      </c>
      <c r="H207" s="3">
        <f t="shared" si="1"/>
        <v>0.35999999999989996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2476.02</v>
      </c>
      <c r="D212" s="2">
        <f>'PR-RAS'!E216</f>
        <v>3179.36</v>
      </c>
      <c r="E212" s="2">
        <v>0</v>
      </c>
      <c r="F212" s="2">
        <v>0</v>
      </c>
      <c r="G212" s="3">
        <f t="shared" si="0"/>
        <v>1864.13014</v>
      </c>
      <c r="H212" s="3">
        <f t="shared" si="1"/>
        <v>0.38000000000010914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2475.5300000000002</v>
      </c>
      <c r="D213" s="2">
        <f>'PR-RAS'!E217</f>
        <v>3179.36</v>
      </c>
      <c r="E213" s="2">
        <v>0</v>
      </c>
      <c r="F213" s="2">
        <v>0</v>
      </c>
      <c r="G213" s="3">
        <f t="shared" si="0"/>
        <v>1872.8609999999999</v>
      </c>
      <c r="H213" s="3">
        <f t="shared" si="1"/>
        <v>0.82999999999992724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0.49</v>
      </c>
      <c r="D216" s="2">
        <f>'PR-RAS'!E220</f>
        <v>0</v>
      </c>
      <c r="E216" s="2">
        <v>0</v>
      </c>
      <c r="F216" s="2">
        <v>0</v>
      </c>
      <c r="G216" s="3">
        <f t="shared" si="0"/>
        <v>0.10535</v>
      </c>
      <c r="H216" s="3">
        <f t="shared" si="1"/>
        <v>0.49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233.13</v>
      </c>
      <c r="E217" s="2">
        <v>0</v>
      </c>
      <c r="F217" s="2">
        <v>0</v>
      </c>
      <c r="G217" s="3">
        <f t="shared" si="0"/>
        <v>100.71216</v>
      </c>
      <c r="H217" s="3">
        <f t="shared" si="1"/>
        <v>0.12999999999999545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233.13</v>
      </c>
      <c r="E221" s="2">
        <v>0</v>
      </c>
      <c r="F221" s="2">
        <v>0</v>
      </c>
      <c r="G221" s="3">
        <f t="shared" si="0"/>
        <v>102.5772</v>
      </c>
      <c r="H221" s="3">
        <f t="shared" si="1"/>
        <v>0.12999999999999545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233.13</v>
      </c>
      <c r="E224" s="2">
        <v>0</v>
      </c>
      <c r="F224" s="2">
        <v>0</v>
      </c>
      <c r="G224" s="3">
        <f t="shared" si="0"/>
        <v>103.97597999999999</v>
      </c>
      <c r="H224" s="3">
        <f t="shared" si="1"/>
        <v>0.12999999999999545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13715.63</v>
      </c>
      <c r="D226" s="2">
        <f>'PR-RAS'!E230</f>
        <v>29190.73</v>
      </c>
      <c r="E226" s="2">
        <v>0</v>
      </c>
      <c r="F226" s="2">
        <v>0</v>
      </c>
      <c r="G226" s="3">
        <f t="shared" si="0"/>
        <v>16221.84525</v>
      </c>
      <c r="H226" s="3">
        <f t="shared" si="1"/>
        <v>0.64000000000123691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13715.63</v>
      </c>
      <c r="D242" s="2">
        <f>'PR-RAS'!E246</f>
        <v>29190.73</v>
      </c>
      <c r="E242" s="2">
        <v>0</v>
      </c>
      <c r="F242" s="2">
        <v>0</v>
      </c>
      <c r="G242" s="3">
        <f t="shared" si="0"/>
        <v>17375.398689999998</v>
      </c>
      <c r="H242" s="3">
        <f t="shared" si="1"/>
        <v>0.64000000000123691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13715.63</v>
      </c>
      <c r="D243" s="2">
        <f>'PR-RAS'!E247</f>
        <v>16710.439999999999</v>
      </c>
      <c r="E243" s="2">
        <v>0</v>
      </c>
      <c r="F243" s="2">
        <v>0</v>
      </c>
      <c r="G243" s="3">
        <f t="shared" si="0"/>
        <v>11407.035419999998</v>
      </c>
      <c r="H243" s="3">
        <f t="shared" si="1"/>
        <v>0.80999999999949068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12480.29</v>
      </c>
      <c r="E244" s="2">
        <v>0</v>
      </c>
      <c r="F244" s="2">
        <v>0</v>
      </c>
      <c r="G244" s="3">
        <f t="shared" si="0"/>
        <v>6065.42094</v>
      </c>
      <c r="H244" s="3">
        <f t="shared" si="1"/>
        <v>0.29000000000087311</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58892.22</v>
      </c>
      <c r="D258" s="2">
        <f>'PR-RAS'!E262</f>
        <v>79493.37</v>
      </c>
      <c r="E258" s="2">
        <v>0</v>
      </c>
      <c r="F258" s="2">
        <v>0</v>
      </c>
      <c r="G258" s="3">
        <f t="shared" si="0"/>
        <v>55994.892719999996</v>
      </c>
      <c r="H258" s="3">
        <f t="shared" si="1"/>
        <v>0.58999999999650754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58892.22</v>
      </c>
      <c r="D265" s="2">
        <f>'PR-RAS'!E269</f>
        <v>79493.37</v>
      </c>
      <c r="E265" s="2">
        <v>0</v>
      </c>
      <c r="F265" s="2">
        <v>0</v>
      </c>
      <c r="G265" s="3">
        <f t="shared" si="0"/>
        <v>57520.045440000002</v>
      </c>
      <c r="H265" s="3">
        <f t="shared" si="1"/>
        <v>0.58999999999650754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38368.15</v>
      </c>
      <c r="D266" s="2">
        <f>'PR-RAS'!E270</f>
        <v>60041.599999999999</v>
      </c>
      <c r="E266" s="2">
        <v>0</v>
      </c>
      <c r="F266" s="2">
        <v>0</v>
      </c>
      <c r="G266" s="3">
        <f t="shared" si="0"/>
        <v>41989.607750000003</v>
      </c>
      <c r="H266" s="3">
        <f t="shared" si="1"/>
        <v>0.55000000000291038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20524.07</v>
      </c>
      <c r="D267" s="2">
        <f>'PR-RAS'!E271</f>
        <v>19451.77</v>
      </c>
      <c r="E267" s="2">
        <v>0</v>
      </c>
      <c r="F267" s="2">
        <v>0</v>
      </c>
      <c r="G267" s="3">
        <f t="shared" si="0"/>
        <v>15807.744260000001</v>
      </c>
      <c r="H267" s="3">
        <f t="shared" si="1"/>
        <v>0.2999999999992724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242292.8</v>
      </c>
      <c r="D269" s="2">
        <f>'PR-RAS'!E273</f>
        <v>231286</v>
      </c>
      <c r="E269" s="2">
        <v>0</v>
      </c>
      <c r="F269" s="2">
        <v>0</v>
      </c>
      <c r="G269" s="3">
        <f t="shared" si="0"/>
        <v>188903.76640000002</v>
      </c>
      <c r="H269" s="3">
        <f t="shared" si="1"/>
        <v>0.20000000001164153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122584.47</v>
      </c>
      <c r="D270" s="2">
        <f>'PR-RAS'!E274</f>
        <v>226286</v>
      </c>
      <c r="E270" s="2">
        <v>0</v>
      </c>
      <c r="F270" s="2">
        <v>0</v>
      </c>
      <c r="G270" s="3">
        <f t="shared" si="0"/>
        <v>154717.09043000001</v>
      </c>
      <c r="H270" s="3">
        <f t="shared" si="1"/>
        <v>0.47000000000116415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122584.47</v>
      </c>
      <c r="D271" s="2">
        <f>'PR-RAS'!E275</f>
        <v>226286</v>
      </c>
      <c r="E271" s="2">
        <v>0</v>
      </c>
      <c r="F271" s="2">
        <v>0</v>
      </c>
      <c r="G271" s="3">
        <f t="shared" si="0"/>
        <v>155292.2469</v>
      </c>
      <c r="H271" s="3">
        <f t="shared" si="1"/>
        <v>0.47000000000116415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119708.33</v>
      </c>
      <c r="D274" s="2">
        <f>'PR-RAS'!E278</f>
        <v>5000</v>
      </c>
      <c r="E274" s="2">
        <v>0</v>
      </c>
      <c r="F274" s="2">
        <v>0</v>
      </c>
      <c r="G274" s="3">
        <f t="shared" si="0"/>
        <v>35410.374090000005</v>
      </c>
      <c r="H274" s="3">
        <f t="shared" si="1"/>
        <v>0.33000000000174623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119708.33</v>
      </c>
      <c r="D275" s="2">
        <f>'PR-RAS'!E279</f>
        <v>5000</v>
      </c>
      <c r="E275" s="2">
        <v>0</v>
      </c>
      <c r="F275" s="2">
        <v>0</v>
      </c>
      <c r="G275" s="3">
        <f t="shared" ref="G275:G528" si="12">(B275/1000)*(C275*1+D275*2)</f>
        <v>35540.082420000006</v>
      </c>
      <c r="H275" s="3">
        <f t="shared" ref="H275:H528" si="13">ABS(C275-ROUND(C275,0))+ABS(D275-ROUND(D275,0))</f>
        <v>0.33000000000174623</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1314533.8600000001</v>
      </c>
      <c r="D295" s="2">
        <f>'PR-RAS'!E299</f>
        <v>1737750.21</v>
      </c>
      <c r="E295" s="2">
        <v>0</v>
      </c>
      <c r="F295" s="2">
        <v>0</v>
      </c>
      <c r="G295" s="3">
        <f t="shared" si="12"/>
        <v>1408270.0783200001</v>
      </c>
      <c r="H295" s="3">
        <f t="shared" si="13"/>
        <v>0.34999999986030161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421334.31999999983</v>
      </c>
      <c r="D296" s="2">
        <f>'PR-RAS'!E300</f>
        <v>185407.37999999989</v>
      </c>
      <c r="E296" s="2">
        <v>0</v>
      </c>
      <c r="F296" s="2">
        <v>0</v>
      </c>
      <c r="G296" s="3">
        <f t="shared" si="12"/>
        <v>233683.97859999989</v>
      </c>
      <c r="H296" s="3">
        <f t="shared" si="13"/>
        <v>0.69999999972060323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9497.52</v>
      </c>
      <c r="D298" s="2">
        <f>'PR-RAS'!E302</f>
        <v>0</v>
      </c>
      <c r="E298" s="2">
        <v>0</v>
      </c>
      <c r="F298" s="2">
        <v>0</v>
      </c>
      <c r="G298" s="3">
        <f t="shared" si="12"/>
        <v>2820.7634400000002</v>
      </c>
      <c r="H298" s="3">
        <f t="shared" si="13"/>
        <v>0.47999999999956344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24960.74</v>
      </c>
      <c r="E299" s="2">
        <v>0</v>
      </c>
      <c r="F299" s="2">
        <v>0</v>
      </c>
      <c r="G299" s="3">
        <f t="shared" si="12"/>
        <v>14876.60104</v>
      </c>
      <c r="H299" s="3">
        <f t="shared" si="13"/>
        <v>0.25999999999839929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104034.28</v>
      </c>
      <c r="D300" s="2">
        <f>'PR-RAS'!E304</f>
        <v>32303.3</v>
      </c>
      <c r="E300" s="2">
        <v>0</v>
      </c>
      <c r="F300" s="2">
        <v>0</v>
      </c>
      <c r="G300" s="3">
        <f t="shared" si="12"/>
        <v>50423.623119999997</v>
      </c>
      <c r="H300" s="3">
        <f t="shared" si="13"/>
        <v>0.57999999999810825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49993.37</v>
      </c>
      <c r="D303" s="2">
        <f>'PR-RAS'!E308</f>
        <v>70960.38</v>
      </c>
      <c r="E303" s="2">
        <v>0</v>
      </c>
      <c r="F303" s="2">
        <v>0</v>
      </c>
      <c r="G303" s="3">
        <f t="shared" si="12"/>
        <v>57958.067259999996</v>
      </c>
      <c r="H303" s="3">
        <f t="shared" si="13"/>
        <v>0.75000000000727596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49993.37</v>
      </c>
      <c r="D304" s="2">
        <f>'PR-RAS'!E309</f>
        <v>0</v>
      </c>
      <c r="E304" s="2">
        <v>0</v>
      </c>
      <c r="F304" s="2">
        <v>0</v>
      </c>
      <c r="G304" s="3">
        <f t="shared" si="12"/>
        <v>15147.991110000001</v>
      </c>
      <c r="H304" s="3">
        <f t="shared" si="13"/>
        <v>0.37000000000261934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49993.37</v>
      </c>
      <c r="D305" s="2">
        <f>'PR-RAS'!E310</f>
        <v>0</v>
      </c>
      <c r="E305" s="2">
        <v>0</v>
      </c>
      <c r="F305" s="2">
        <v>0</v>
      </c>
      <c r="G305" s="3">
        <f t="shared" si="12"/>
        <v>15197.984480000001</v>
      </c>
      <c r="H305" s="3">
        <f t="shared" si="13"/>
        <v>0.37000000000261934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49993.37</v>
      </c>
      <c r="D306" s="2">
        <f>'PR-RAS'!E311</f>
        <v>0</v>
      </c>
      <c r="E306" s="2">
        <v>0</v>
      </c>
      <c r="F306" s="2">
        <v>0</v>
      </c>
      <c r="G306" s="3">
        <f t="shared" si="12"/>
        <v>15247.977850000001</v>
      </c>
      <c r="H306" s="3">
        <f t="shared" si="13"/>
        <v>0.37000000000261934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70960.38</v>
      </c>
      <c r="E316" s="2">
        <v>0</v>
      </c>
      <c r="F316" s="2">
        <v>0</v>
      </c>
      <c r="G316" s="3">
        <f t="shared" si="12"/>
        <v>44705.039400000001</v>
      </c>
      <c r="H316" s="3">
        <f t="shared" si="13"/>
        <v>0.38000000000465661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70960.38</v>
      </c>
      <c r="E317" s="2">
        <v>0</v>
      </c>
      <c r="F317" s="2">
        <v>0</v>
      </c>
      <c r="G317" s="3">
        <f t="shared" si="12"/>
        <v>44846.960160000002</v>
      </c>
      <c r="H317" s="3">
        <f t="shared" si="13"/>
        <v>0.38000000000465661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70960.38</v>
      </c>
      <c r="E318" s="2">
        <v>0</v>
      </c>
      <c r="F318" s="2">
        <v>0</v>
      </c>
      <c r="G318" s="3">
        <f t="shared" si="12"/>
        <v>44988.880920000003</v>
      </c>
      <c r="H318" s="3">
        <f t="shared" si="13"/>
        <v>0.38000000000465661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318011.13</v>
      </c>
      <c r="D355" s="2">
        <f>'PR-RAS'!E360</f>
        <v>533383.18999999994</v>
      </c>
      <c r="E355" s="2">
        <v>0</v>
      </c>
      <c r="F355" s="2">
        <v>0</v>
      </c>
      <c r="G355" s="3">
        <f t="shared" si="12"/>
        <v>490211.23853999987</v>
      </c>
      <c r="H355" s="3">
        <f t="shared" si="13"/>
        <v>0.31999999994877726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3281.25</v>
      </c>
      <c r="D356" s="2">
        <f>'PR-RAS'!E361</f>
        <v>11718.75</v>
      </c>
      <c r="E356" s="2">
        <v>0</v>
      </c>
      <c r="F356" s="2">
        <v>0</v>
      </c>
      <c r="G356" s="3">
        <f t="shared" si="12"/>
        <v>9485.15625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3281.25</v>
      </c>
      <c r="D361" s="2">
        <f>'PR-RAS'!E366</f>
        <v>11718.75</v>
      </c>
      <c r="E361" s="2">
        <v>0</v>
      </c>
      <c r="F361" s="2">
        <v>0</v>
      </c>
      <c r="G361" s="3">
        <f t="shared" si="12"/>
        <v>9618.75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3281.25</v>
      </c>
      <c r="D367" s="2">
        <f>'PR-RAS'!E372</f>
        <v>11718.75</v>
      </c>
      <c r="E367" s="2">
        <v>0</v>
      </c>
      <c r="F367" s="2">
        <v>0</v>
      </c>
      <c r="G367" s="3">
        <f t="shared" si="12"/>
        <v>9779.0625</v>
      </c>
      <c r="H367" s="3">
        <f t="shared" si="13"/>
        <v>0.5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314729.88</v>
      </c>
      <c r="D368" s="2">
        <f>'PR-RAS'!E373</f>
        <v>521664.43999999994</v>
      </c>
      <c r="E368" s="2">
        <v>0</v>
      </c>
      <c r="F368" s="2">
        <v>0</v>
      </c>
      <c r="G368" s="3">
        <f t="shared" si="12"/>
        <v>498407.56491999992</v>
      </c>
      <c r="H368" s="3">
        <f t="shared" si="13"/>
        <v>0.55999999993946403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241628.79</v>
      </c>
      <c r="D369" s="2">
        <f>'PR-RAS'!E374</f>
        <v>482281.30999999994</v>
      </c>
      <c r="E369" s="2">
        <v>0</v>
      </c>
      <c r="F369" s="2">
        <v>0</v>
      </c>
      <c r="G369" s="3">
        <f t="shared" si="12"/>
        <v>443878.43887999997</v>
      </c>
      <c r="H369" s="3">
        <f t="shared" si="13"/>
        <v>0.51999999993131496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17320.900000000001</v>
      </c>
      <c r="E371" s="2">
        <v>0</v>
      </c>
      <c r="F371" s="2">
        <v>0</v>
      </c>
      <c r="G371" s="3">
        <f t="shared" si="12"/>
        <v>12817.466</v>
      </c>
      <c r="H371" s="3">
        <f t="shared" si="13"/>
        <v>9.9999999998544808E-2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166171.66</v>
      </c>
      <c r="D372" s="2">
        <f>'PR-RAS'!E377</f>
        <v>190072.24</v>
      </c>
      <c r="E372" s="2">
        <v>0</v>
      </c>
      <c r="F372" s="2">
        <v>0</v>
      </c>
      <c r="G372" s="3">
        <f t="shared" si="12"/>
        <v>202683.28794000001</v>
      </c>
      <c r="H372" s="3">
        <f t="shared" si="13"/>
        <v>0.57999999998719431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75457.13</v>
      </c>
      <c r="D373" s="2">
        <f>'PR-RAS'!E378</f>
        <v>274888.17</v>
      </c>
      <c r="E373" s="2">
        <v>0</v>
      </c>
      <c r="F373" s="2">
        <v>0</v>
      </c>
      <c r="G373" s="3">
        <f t="shared" si="12"/>
        <v>232586.85084</v>
      </c>
      <c r="H373" s="3">
        <f t="shared" si="13"/>
        <v>0.29999999998835847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72046.09</v>
      </c>
      <c r="D374" s="2">
        <f>'PR-RAS'!E379</f>
        <v>39383.130000000005</v>
      </c>
      <c r="E374" s="2">
        <v>0</v>
      </c>
      <c r="F374" s="2">
        <v>0</v>
      </c>
      <c r="G374" s="3">
        <f t="shared" si="12"/>
        <v>56253.006550000006</v>
      </c>
      <c r="H374" s="3">
        <f t="shared" si="13"/>
        <v>0.22000000000116415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4886.1899999999996</v>
      </c>
      <c r="D375" s="2">
        <f>'PR-RAS'!E380</f>
        <v>326.25</v>
      </c>
      <c r="E375" s="2">
        <v>0</v>
      </c>
      <c r="F375" s="2">
        <v>0</v>
      </c>
      <c r="G375" s="3">
        <f t="shared" si="12"/>
        <v>2071.4700599999996</v>
      </c>
      <c r="H375" s="3">
        <f t="shared" si="13"/>
        <v>0.43999999999959982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1059.43</v>
      </c>
      <c r="D377" s="2">
        <f>'PR-RAS'!E382</f>
        <v>3443.33</v>
      </c>
      <c r="E377" s="2">
        <v>0</v>
      </c>
      <c r="F377" s="2">
        <v>0</v>
      </c>
      <c r="G377" s="3">
        <f t="shared" si="12"/>
        <v>2987.72984</v>
      </c>
      <c r="H377" s="3">
        <f t="shared" si="13"/>
        <v>0.75999999999999091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66100.47</v>
      </c>
      <c r="D381" s="2">
        <f>'PR-RAS'!E386</f>
        <v>35613.550000000003</v>
      </c>
      <c r="E381" s="2">
        <v>0</v>
      </c>
      <c r="F381" s="2">
        <v>0</v>
      </c>
      <c r="G381" s="3">
        <f t="shared" si="12"/>
        <v>52184.476600000002</v>
      </c>
      <c r="H381" s="3">
        <f t="shared" si="13"/>
        <v>0.91999999999825377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1055</v>
      </c>
      <c r="D396" s="2">
        <f>'PR-RAS'!E401</f>
        <v>0</v>
      </c>
      <c r="E396" s="2">
        <v>0</v>
      </c>
      <c r="F396" s="2">
        <v>0</v>
      </c>
      <c r="G396" s="3">
        <f t="shared" si="12"/>
        <v>416.72500000000002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1055</v>
      </c>
      <c r="D398" s="2">
        <f>'PR-RAS'!E403</f>
        <v>0</v>
      </c>
      <c r="E398" s="2">
        <v>0</v>
      </c>
      <c r="F398" s="2">
        <v>0</v>
      </c>
      <c r="G398" s="3">
        <f t="shared" si="12"/>
        <v>418.83500000000004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268017.76</v>
      </c>
      <c r="D413" s="2">
        <f>'PR-RAS'!E418</f>
        <v>462422.80999999994</v>
      </c>
      <c r="E413" s="2">
        <v>0</v>
      </c>
      <c r="F413" s="2">
        <v>0</v>
      </c>
      <c r="G413" s="3">
        <f t="shared" si="12"/>
        <v>491459.7125599999</v>
      </c>
      <c r="H413" s="3">
        <f t="shared" si="13"/>
        <v>0.43000000005122274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174914.88</v>
      </c>
      <c r="D415" s="2">
        <f>'PR-RAS'!E420</f>
        <v>18003.5</v>
      </c>
      <c r="E415" s="2">
        <v>0</v>
      </c>
      <c r="F415" s="2">
        <v>0</v>
      </c>
      <c r="G415" s="3">
        <f t="shared" si="12"/>
        <v>87321.658320000002</v>
      </c>
      <c r="H415" s="3">
        <f t="shared" si="13"/>
        <v>0.61999999999534339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1785861.55</v>
      </c>
      <c r="D417" s="2">
        <f>'PR-RAS'!E422</f>
        <v>1994117.9699999997</v>
      </c>
      <c r="E417" s="2">
        <v>0</v>
      </c>
      <c r="F417" s="2">
        <v>0</v>
      </c>
      <c r="G417" s="3">
        <f t="shared" si="12"/>
        <v>2402024.5558399996</v>
      </c>
      <c r="H417" s="3">
        <f t="shared" si="13"/>
        <v>0.48000000021420419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1632544.9900000002</v>
      </c>
      <c r="D418" s="2">
        <f>'PR-RAS'!E423</f>
        <v>2271133.4</v>
      </c>
      <c r="E418" s="2">
        <v>0</v>
      </c>
      <c r="F418" s="2">
        <v>0</v>
      </c>
      <c r="G418" s="3">
        <f t="shared" si="12"/>
        <v>2574896.5164299998</v>
      </c>
      <c r="H418" s="3">
        <f t="shared" si="13"/>
        <v>0.40999999968335032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153316.55999999982</v>
      </c>
      <c r="D419" s="2">
        <f>'PR-RAS'!E424</f>
        <v>0</v>
      </c>
      <c r="E419" s="2">
        <v>0</v>
      </c>
      <c r="F419" s="2">
        <v>0</v>
      </c>
      <c r="G419" s="3">
        <f t="shared" si="12"/>
        <v>64086.322079999925</v>
      </c>
      <c r="H419" s="3">
        <f t="shared" si="13"/>
        <v>0.44000000017695129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277015.43000000017</v>
      </c>
      <c r="E420" s="2">
        <v>0</v>
      </c>
      <c r="F420" s="2">
        <v>0</v>
      </c>
      <c r="G420" s="3">
        <f t="shared" si="12"/>
        <v>232138.93034000014</v>
      </c>
      <c r="H420" s="3">
        <f t="shared" si="13"/>
        <v>0.43000000016763806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165417.36000000002</v>
      </c>
      <c r="D422" s="2">
        <f>'PR-RAS'!E427</f>
        <v>42964.240000000005</v>
      </c>
      <c r="E422" s="2">
        <v>0</v>
      </c>
      <c r="F422" s="2">
        <v>0</v>
      </c>
      <c r="G422" s="3">
        <f t="shared" si="12"/>
        <v>105816.59864000001</v>
      </c>
      <c r="H422" s="3">
        <f t="shared" si="13"/>
        <v>0.60000000002037268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104034.28</v>
      </c>
      <c r="D423" s="2">
        <f>'PR-RAS'!E428</f>
        <v>32303.3</v>
      </c>
      <c r="E423" s="2">
        <v>0</v>
      </c>
      <c r="F423" s="2">
        <v>0</v>
      </c>
      <c r="G423" s="3">
        <f t="shared" si="12"/>
        <v>71166.451360000006</v>
      </c>
      <c r="H423" s="3">
        <f t="shared" si="13"/>
        <v>0.57999999999810825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105787.41</v>
      </c>
      <c r="E424" s="2">
        <v>0</v>
      </c>
      <c r="F424" s="2">
        <v>0</v>
      </c>
      <c r="G424" s="3">
        <f t="shared" si="12"/>
        <v>89496.148860000001</v>
      </c>
      <c r="H424" s="3">
        <f t="shared" si="13"/>
        <v>0.41000000000349246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105787.41</v>
      </c>
      <c r="E485" s="2">
        <v>0</v>
      </c>
      <c r="F485" s="2">
        <v>0</v>
      </c>
      <c r="G485" s="3">
        <f t="shared" si="12"/>
        <v>102402.21288000001</v>
      </c>
      <c r="H485" s="3">
        <f t="shared" si="13"/>
        <v>0.41000000000349246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105787.41</v>
      </c>
      <c r="E496" s="2">
        <v>0</v>
      </c>
      <c r="F496" s="2">
        <v>0</v>
      </c>
      <c r="G496" s="3">
        <f t="shared" si="12"/>
        <v>104729.5359</v>
      </c>
      <c r="H496" s="3">
        <f t="shared" si="13"/>
        <v>0.41000000000349246</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105787.41</v>
      </c>
      <c r="E497" s="2">
        <v>0</v>
      </c>
      <c r="F497" s="2">
        <v>0</v>
      </c>
      <c r="G497" s="3">
        <f t="shared" si="12"/>
        <v>104941.11072</v>
      </c>
      <c r="H497" s="3">
        <f t="shared" si="13"/>
        <v>0.41000000000349246</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24999.99</v>
      </c>
      <c r="D529" s="2">
        <f>'PR-RAS'!E535</f>
        <v>0</v>
      </c>
      <c r="E529" s="2">
        <v>0</v>
      </c>
      <c r="F529" s="2">
        <v>0</v>
      </c>
      <c r="G529" s="3">
        <f t="shared" ref="G529:G836" si="14">(B529/1000)*(C529*1+D529*2)</f>
        <v>13199.994720000001</v>
      </c>
      <c r="H529" s="3">
        <f t="shared" ref="H529:H836" si="15">ABS(C529-ROUND(C529,0))+ABS(D529-ROUND(D529,0))</f>
        <v>9.9999999983992893E-3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24999.99</v>
      </c>
      <c r="D591" s="2">
        <f>'PR-RAS'!E597</f>
        <v>0</v>
      </c>
      <c r="E591" s="2">
        <v>0</v>
      </c>
      <c r="F591" s="2">
        <v>0</v>
      </c>
      <c r="G591" s="3">
        <f t="shared" si="14"/>
        <v>14749.9941</v>
      </c>
      <c r="H591" s="3">
        <f t="shared" si="15"/>
        <v>9.9999999983992893E-3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24999.99</v>
      </c>
      <c r="D615" s="2">
        <f>'PR-RAS'!E621</f>
        <v>0</v>
      </c>
      <c r="E615" s="2">
        <v>0</v>
      </c>
      <c r="F615" s="2">
        <v>0</v>
      </c>
      <c r="G615" s="3">
        <f t="shared" si="14"/>
        <v>15349.99386</v>
      </c>
      <c r="H615" s="3">
        <f t="shared" si="15"/>
        <v>9.9999999983992893E-3</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24999.99</v>
      </c>
      <c r="D616" s="2">
        <f>'PR-RAS'!E622</f>
        <v>0</v>
      </c>
      <c r="E616" s="2">
        <v>0</v>
      </c>
      <c r="F616" s="2">
        <v>0</v>
      </c>
      <c r="G616" s="3">
        <f t="shared" si="14"/>
        <v>15374.993850000001</v>
      </c>
      <c r="H616" s="3">
        <f t="shared" si="15"/>
        <v>9.9999999983992893E-3</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105787.41</v>
      </c>
      <c r="E633" s="2">
        <v>0</v>
      </c>
      <c r="F633" s="2">
        <v>0</v>
      </c>
      <c r="G633" s="3">
        <f t="shared" si="14"/>
        <v>133715.28624000002</v>
      </c>
      <c r="H633" s="3">
        <f t="shared" si="15"/>
        <v>0.41000000000349246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24999.99</v>
      </c>
      <c r="D634" s="2">
        <f>'PR-RAS'!E640</f>
        <v>0</v>
      </c>
      <c r="E634" s="2">
        <v>0</v>
      </c>
      <c r="F634" s="2">
        <v>0</v>
      </c>
      <c r="G634" s="3">
        <f t="shared" si="14"/>
        <v>15824.993670000002</v>
      </c>
      <c r="H634" s="3">
        <f t="shared" si="15"/>
        <v>9.9999999983992893E-3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5863.45</v>
      </c>
      <c r="D636" s="2">
        <f>'PR-RAS'!E642</f>
        <v>0</v>
      </c>
      <c r="E636" s="2">
        <v>0</v>
      </c>
      <c r="F636" s="2">
        <v>0</v>
      </c>
      <c r="G636" s="3">
        <f t="shared" si="14"/>
        <v>3723.2907500000001</v>
      </c>
      <c r="H636" s="3">
        <f t="shared" si="15"/>
        <v>0.4499999999998181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1785861.55</v>
      </c>
      <c r="D637" s="2">
        <f>'PR-RAS'!E643</f>
        <v>2099905.38</v>
      </c>
      <c r="E637" s="2">
        <v>0</v>
      </c>
      <c r="F637" s="2">
        <v>0</v>
      </c>
      <c r="G637" s="3">
        <f t="shared" si="14"/>
        <v>3806887.58916</v>
      </c>
      <c r="H637" s="3">
        <f t="shared" si="15"/>
        <v>0.82999999984167516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1657544.9800000002</v>
      </c>
      <c r="D638" s="2">
        <f>'PR-RAS'!E644</f>
        <v>2271133.4</v>
      </c>
      <c r="E638" s="2">
        <v>0</v>
      </c>
      <c r="F638" s="2">
        <v>0</v>
      </c>
      <c r="G638" s="3">
        <f t="shared" si="14"/>
        <v>3949280.1038600001</v>
      </c>
      <c r="H638" s="3">
        <f t="shared" si="15"/>
        <v>0.41999999969266355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128316.56999999983</v>
      </c>
      <c r="D639" s="2">
        <f>'PR-RAS'!E645</f>
        <v>0</v>
      </c>
      <c r="E639" s="2">
        <v>0</v>
      </c>
      <c r="F639" s="2">
        <v>0</v>
      </c>
      <c r="G639" s="3">
        <f t="shared" si="14"/>
        <v>81865.971659999894</v>
      </c>
      <c r="H639" s="3">
        <f t="shared" si="15"/>
        <v>0.43000000016763806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171228.02000000002</v>
      </c>
      <c r="E640" s="2">
        <v>0</v>
      </c>
      <c r="F640" s="2">
        <v>0</v>
      </c>
      <c r="G640" s="3">
        <f t="shared" si="14"/>
        <v>218829.40956000003</v>
      </c>
      <c r="H640" s="3">
        <f t="shared" si="15"/>
        <v>2.0000000018626451E-2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171280.81000000003</v>
      </c>
      <c r="D642" s="2">
        <f>'PR-RAS'!E648</f>
        <v>42964.240000000005</v>
      </c>
      <c r="E642" s="2">
        <v>0</v>
      </c>
      <c r="F642" s="2">
        <v>0</v>
      </c>
      <c r="G642" s="3">
        <f t="shared" si="14"/>
        <v>164871.15489000003</v>
      </c>
      <c r="H642" s="3">
        <f t="shared" si="15"/>
        <v>0.42999999997846317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42964.240000000194</v>
      </c>
      <c r="D644" s="2">
        <f>'PR-RAS'!E650</f>
        <v>214192.26</v>
      </c>
      <c r="E644" s="2">
        <v>0</v>
      </c>
      <c r="F644" s="2">
        <v>0</v>
      </c>
      <c r="G644" s="3">
        <f t="shared" si="14"/>
        <v>303077.25268000015</v>
      </c>
      <c r="H644" s="3">
        <f t="shared" si="15"/>
        <v>0.50000000020372681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2641.62</v>
      </c>
      <c r="D646" s="2">
        <f>'PR-RAS'!E653</f>
        <v>97440.49</v>
      </c>
      <c r="E646" s="2">
        <v>0</v>
      </c>
      <c r="F646" s="2">
        <v>0</v>
      </c>
      <c r="G646" s="3">
        <f t="shared" si="14"/>
        <v>127402.077</v>
      </c>
      <c r="H646" s="3">
        <f t="shared" si="15"/>
        <v>0.87000000000534783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2043564.51</v>
      </c>
      <c r="D647" s="2">
        <f>'PR-RAS'!E654</f>
        <v>2446040.7400000002</v>
      </c>
      <c r="E647" s="2">
        <v>0</v>
      </c>
      <c r="F647" s="2">
        <v>0</v>
      </c>
      <c r="G647" s="3">
        <f t="shared" si="14"/>
        <v>4480427.3095399998</v>
      </c>
      <c r="H647" s="3">
        <f t="shared" si="15"/>
        <v>0.74999999976716936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1948765.64</v>
      </c>
      <c r="D648" s="2">
        <f>'PR-RAS'!E655</f>
        <v>2513539.15</v>
      </c>
      <c r="E648" s="2">
        <v>0</v>
      </c>
      <c r="F648" s="2">
        <v>0</v>
      </c>
      <c r="G648" s="3">
        <f t="shared" si="14"/>
        <v>4513371.0291799996</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97440.490000000224</v>
      </c>
      <c r="D649" s="2">
        <f>'PR-RAS'!E656</f>
        <v>29942.08000000054</v>
      </c>
      <c r="E649" s="2">
        <v>0</v>
      </c>
      <c r="F649" s="2">
        <v>0</v>
      </c>
      <c r="G649" s="3">
        <f t="shared" si="14"/>
        <v>101946.37320000085</v>
      </c>
      <c r="H649" s="3">
        <f t="shared" si="15"/>
        <v>0.57000000076368451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23</v>
      </c>
      <c r="D650" s="2">
        <f>'PR-RAS'!E657</f>
        <v>33</v>
      </c>
      <c r="E650" s="2">
        <v>0</v>
      </c>
      <c r="F650" s="2">
        <v>0</v>
      </c>
      <c r="G650" s="3">
        <f t="shared" si="14"/>
        <v>57.761000000000003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19</v>
      </c>
      <c r="E651" s="2">
        <v>0</v>
      </c>
      <c r="F651" s="2">
        <v>0</v>
      </c>
      <c r="G651" s="3">
        <f t="shared" si="14"/>
        <v>36.4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23</v>
      </c>
      <c r="D652" s="2">
        <f>'PR-RAS'!E659</f>
        <v>33</v>
      </c>
      <c r="E652" s="2">
        <v>0</v>
      </c>
      <c r="F652" s="2">
        <v>0</v>
      </c>
      <c r="G652" s="3">
        <f t="shared" si="14"/>
        <v>57.939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19</v>
      </c>
      <c r="E653" s="2">
        <v>0</v>
      </c>
      <c r="F653" s="2">
        <v>0</v>
      </c>
      <c r="G653" s="3">
        <f t="shared" si="14"/>
        <v>36.512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588.79999999999995</v>
      </c>
      <c r="E656" s="2">
        <v>0</v>
      </c>
      <c r="F656" s="2">
        <v>0</v>
      </c>
      <c r="G656" s="3">
        <f t="shared" ref="G656:G657" si="16">(B656/1000)*(C656*1+D656*2)</f>
        <v>771.32799999999997</v>
      </c>
      <c r="H656" s="3">
        <f t="shared" ref="H656:H657" si="17">ABS(C656-ROUND(C656,0))+ABS(D656-ROUND(D656,0))</f>
        <v>0.20000000000004547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12343.47</v>
      </c>
      <c r="E657" s="2">
        <v>0</v>
      </c>
      <c r="F657" s="2">
        <v>0</v>
      </c>
      <c r="G657" s="3">
        <f t="shared" si="16"/>
        <v>16194.63264</v>
      </c>
      <c r="H657" s="3">
        <f t="shared" si="17"/>
        <v>0.46999999999934516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454688.34</v>
      </c>
      <c r="D662" s="2">
        <f>'PR-RAS'!E669</f>
        <v>140291</v>
      </c>
      <c r="E662" s="2">
        <v>0</v>
      </c>
      <c r="F662" s="2">
        <v>0</v>
      </c>
      <c r="G662" s="3">
        <f t="shared" si="14"/>
        <v>486013.69474000006</v>
      </c>
      <c r="H662" s="3">
        <f t="shared" si="15"/>
        <v>0.34000000002561137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1434</v>
      </c>
      <c r="E663" s="2">
        <v>0</v>
      </c>
      <c r="F663" s="2">
        <v>0</v>
      </c>
      <c r="G663" s="3">
        <f t="shared" si="14"/>
        <v>1898.616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19300</v>
      </c>
      <c r="D666" s="2">
        <f>'PR-RAS'!E673</f>
        <v>209637.18</v>
      </c>
      <c r="E666" s="2">
        <v>0</v>
      </c>
      <c r="F666" s="2">
        <v>0</v>
      </c>
      <c r="G666" s="3">
        <f t="shared" si="14"/>
        <v>291651.94939999998</v>
      </c>
      <c r="H666" s="3">
        <f t="shared" si="15"/>
        <v>0.17999999999301508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45000</v>
      </c>
      <c r="E667" s="2">
        <v>0</v>
      </c>
      <c r="F667" s="2">
        <v>0</v>
      </c>
      <c r="G667" s="3">
        <f t="shared" si="14"/>
        <v>59940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11151.49</v>
      </c>
      <c r="D670" s="2">
        <f>'PR-RAS'!E677</f>
        <v>6900.3</v>
      </c>
      <c r="E670" s="2">
        <v>0</v>
      </c>
      <c r="F670" s="2">
        <v>0</v>
      </c>
      <c r="G670" s="3">
        <f t="shared" si="14"/>
        <v>16692.948210000002</v>
      </c>
      <c r="H670" s="3">
        <f t="shared" si="15"/>
        <v>0.78999999999996362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572</v>
      </c>
      <c r="E676" s="2">
        <v>0</v>
      </c>
      <c r="F676" s="2">
        <v>0</v>
      </c>
      <c r="G676" s="3">
        <f t="shared" si="14"/>
        <v>772.2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418239.24</v>
      </c>
      <c r="D695" s="2">
        <f>'PR-RAS'!E702</f>
        <v>315480.7</v>
      </c>
      <c r="E695" s="2">
        <v>0</v>
      </c>
      <c r="F695" s="2">
        <v>0</v>
      </c>
      <c r="G695" s="3">
        <f t="shared" si="14"/>
        <v>728145.24416</v>
      </c>
      <c r="H695" s="3">
        <f t="shared" si="15"/>
        <v>0.53999999997904524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138051.31</v>
      </c>
      <c r="D699" s="2">
        <f>'PR-RAS'!E706</f>
        <v>0</v>
      </c>
      <c r="E699" s="2">
        <v>0</v>
      </c>
      <c r="F699" s="2">
        <v>0</v>
      </c>
      <c r="G699" s="3">
        <f t="shared" si="14"/>
        <v>96359.814379999996</v>
      </c>
      <c r="H699" s="3">
        <f t="shared" si="15"/>
        <v>0.30999999999767169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95139.24</v>
      </c>
      <c r="E704" s="2">
        <v>0</v>
      </c>
      <c r="F704" s="2">
        <v>0</v>
      </c>
      <c r="G704" s="3">
        <f t="shared" ref="G704:G707" si="20">(B704/1000)*(C704*1+D704*2)</f>
        <v>133765.77144000001</v>
      </c>
      <c r="H704" s="3">
        <f t="shared" ref="H704:H707" si="21">ABS(C704-ROUND(C704,0))+ABS(D704-ROUND(D704,0))</f>
        <v>0.24000000000523869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90311.92</v>
      </c>
      <c r="D717" s="2">
        <f>'PR-RAS'!E724</f>
        <v>96336.91</v>
      </c>
      <c r="E717" s="2">
        <v>0</v>
      </c>
      <c r="F717" s="2">
        <v>0</v>
      </c>
      <c r="G717" s="3">
        <f t="shared" si="14"/>
        <v>202617.78983999998</v>
      </c>
      <c r="H717" s="3">
        <f t="shared" si="15"/>
        <v>0.16999999999825377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10219.049999999999</v>
      </c>
      <c r="D727" s="2">
        <f>'PR-RAS'!E734</f>
        <v>10296.459999999999</v>
      </c>
      <c r="E727" s="2">
        <v>0</v>
      </c>
      <c r="F727" s="2">
        <v>0</v>
      </c>
      <c r="G727" s="3">
        <f t="shared" si="14"/>
        <v>22369.490219999996</v>
      </c>
      <c r="H727" s="3">
        <f t="shared" si="15"/>
        <v>0.50999999999839929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549.5</v>
      </c>
      <c r="D729" s="2">
        <f>'PR-RAS'!E736</f>
        <v>467.9</v>
      </c>
      <c r="E729" s="2">
        <v>0</v>
      </c>
      <c r="F729" s="2">
        <v>0</v>
      </c>
      <c r="G729" s="3">
        <f t="shared" si="14"/>
        <v>1081.2983999999999</v>
      </c>
      <c r="H729" s="3">
        <f t="shared" si="15"/>
        <v>0.60000000000002274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3007.61</v>
      </c>
      <c r="D731" s="2">
        <f>'PR-RAS'!E738</f>
        <v>1940.98</v>
      </c>
      <c r="E731" s="2">
        <v>0</v>
      </c>
      <c r="F731" s="2">
        <v>0</v>
      </c>
      <c r="G731" s="3">
        <f t="shared" si="14"/>
        <v>5029.3860999999997</v>
      </c>
      <c r="H731" s="3">
        <f t="shared" si="15"/>
        <v>0.40999999999985448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1761.81</v>
      </c>
      <c r="D734" s="2">
        <f>'PR-RAS'!E741</f>
        <v>9674.9699999999993</v>
      </c>
      <c r="E734" s="2">
        <v>0</v>
      </c>
      <c r="F734" s="2">
        <v>0</v>
      </c>
      <c r="G734" s="3">
        <f t="shared" si="14"/>
        <v>15474.91275</v>
      </c>
      <c r="H734" s="3">
        <f t="shared" si="15"/>
        <v>0.22000000000070941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680.87</v>
      </c>
      <c r="D735" s="2">
        <f>'PR-RAS'!E742</f>
        <v>646.83000000000004</v>
      </c>
      <c r="E735" s="2">
        <v>0</v>
      </c>
      <c r="F735" s="2">
        <v>0</v>
      </c>
      <c r="G735" s="3">
        <f t="shared" si="14"/>
        <v>1449.30502</v>
      </c>
      <c r="H735" s="3">
        <f t="shared" si="15"/>
        <v>0.29999999999995453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801.69</v>
      </c>
      <c r="D753" s="2">
        <f>'PR-RAS'!E760</f>
        <v>1024.95</v>
      </c>
      <c r="E753" s="2">
        <v>0</v>
      </c>
      <c r="F753" s="2">
        <v>0</v>
      </c>
      <c r="G753" s="3">
        <f t="shared" si="14"/>
        <v>2144.3956800000001</v>
      </c>
      <c r="H753" s="3">
        <f t="shared" si="15"/>
        <v>0.35999999999989996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233.13</v>
      </c>
      <c r="E770" s="2">
        <v>0</v>
      </c>
      <c r="F770" s="2">
        <v>0</v>
      </c>
      <c r="G770" s="3">
        <f t="shared" si="14"/>
        <v>358.55394000000001</v>
      </c>
      <c r="H770" s="3">
        <f t="shared" si="15"/>
        <v>0.12999999999999545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15793.55</v>
      </c>
      <c r="D836" s="2">
        <f>'PR-RAS'!E843</f>
        <v>20111.599999999999</v>
      </c>
      <c r="E836" s="2">
        <v>0</v>
      </c>
      <c r="F836" s="2">
        <v>0</v>
      </c>
      <c r="G836" s="3">
        <f t="shared" si="14"/>
        <v>46773.986249999994</v>
      </c>
      <c r="H836" s="3">
        <f t="shared" si="15"/>
        <v>0.85000000000218279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3354.6</v>
      </c>
      <c r="D839" s="2">
        <f>'PR-RAS'!E846</f>
        <v>4000</v>
      </c>
      <c r="E839" s="2">
        <v>0</v>
      </c>
      <c r="F839" s="2">
        <v>0</v>
      </c>
      <c r="G839" s="3">
        <f t="shared" si="34"/>
        <v>9515.1548000000003</v>
      </c>
      <c r="H839" s="3">
        <f t="shared" si="35"/>
        <v>0.40000000000009095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5000</v>
      </c>
      <c r="D841" s="2">
        <f>'PR-RAS'!E848</f>
        <v>6000</v>
      </c>
      <c r="E841" s="2">
        <v>0</v>
      </c>
      <c r="F841" s="2">
        <v>0</v>
      </c>
      <c r="G841" s="3">
        <f t="shared" si="34"/>
        <v>14280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14220</v>
      </c>
      <c r="D843" s="2">
        <f>'PR-RAS'!E850</f>
        <v>29930</v>
      </c>
      <c r="E843" s="2">
        <v>0</v>
      </c>
      <c r="F843" s="2">
        <v>0</v>
      </c>
      <c r="G843" s="3">
        <f t="shared" si="34"/>
        <v>62375.360000000001</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20524.07</v>
      </c>
      <c r="D844" s="2">
        <f>'PR-RAS'!E851</f>
        <v>19451.77</v>
      </c>
      <c r="E844" s="2">
        <v>0</v>
      </c>
      <c r="F844" s="2">
        <v>0</v>
      </c>
      <c r="G844" s="3">
        <f t="shared" si="34"/>
        <v>50097.475229999996</v>
      </c>
      <c r="H844" s="3">
        <f t="shared" si="35"/>
        <v>0.2999999999992724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105787.41</v>
      </c>
      <c r="E905" s="2">
        <v>0</v>
      </c>
      <c r="F905" s="2">
        <v>0</v>
      </c>
      <c r="G905" s="3">
        <f t="shared" si="34"/>
        <v>191263.63728000002</v>
      </c>
      <c r="H905" s="3">
        <f t="shared" si="35"/>
        <v>0.41000000000349246</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24999.99</v>
      </c>
      <c r="D988" s="2">
        <f>'PR-RAS'!E995</f>
        <v>0</v>
      </c>
      <c r="E988" s="2">
        <v>0</v>
      </c>
      <c r="F988" s="2">
        <v>0</v>
      </c>
      <c r="G988" s="3">
        <f t="shared" si="34"/>
        <v>24674.990130000002</v>
      </c>
      <c r="H988" s="3">
        <f t="shared" si="35"/>
        <v>9.9999999983992893E-3</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5274011.7699999996</v>
      </c>
      <c r="D1011" s="7">
        <f>BILANCA!E6</f>
        <v>5302744.6599999992</v>
      </c>
      <c r="E1011" s="7">
        <v>0</v>
      </c>
      <c r="F1011" s="7">
        <v>0</v>
      </c>
      <c r="G1011" s="8">
        <f t="shared" ref="G1011:G1306" si="38">B1011/1000*C1011+B1011/500*D1011</f>
        <v>15879.501089999998</v>
      </c>
      <c r="H1011" s="8">
        <f t="shared" si="35"/>
        <v>0.5700000012293458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5066957.0999999996</v>
      </c>
      <c r="D1012" s="2">
        <f>BILANCA!E7</f>
        <v>5235304.5699999994</v>
      </c>
      <c r="E1012" s="2">
        <v>0</v>
      </c>
      <c r="F1012" s="2">
        <v>0</v>
      </c>
      <c r="G1012" s="3">
        <f t="shared" si="38"/>
        <v>31075.132479999997</v>
      </c>
      <c r="H1012" s="3">
        <f t="shared" si="35"/>
        <v>0.53000000026077032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867468.28999999992</v>
      </c>
      <c r="D1013" s="2">
        <f>BILANCA!E8</f>
        <v>810287.54999999993</v>
      </c>
      <c r="E1013" s="2">
        <v>0</v>
      </c>
      <c r="F1013" s="2">
        <v>0</v>
      </c>
      <c r="G1013" s="3">
        <f t="shared" si="38"/>
        <v>7464.1301700000004</v>
      </c>
      <c r="H1013" s="3">
        <f t="shared" si="35"/>
        <v>0.73999999999068677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692018.41</v>
      </c>
      <c r="D1014" s="2">
        <f>BILANCA!E9</f>
        <v>634358.41</v>
      </c>
      <c r="E1014" s="2">
        <v>0</v>
      </c>
      <c r="F1014" s="2">
        <v>0</v>
      </c>
      <c r="G1014" s="3">
        <f t="shared" si="38"/>
        <v>7842.9409200000009</v>
      </c>
      <c r="H1014" s="3">
        <f t="shared" si="35"/>
        <v>0.82000000006519258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214289.56</v>
      </c>
      <c r="D1015" s="2">
        <f>BILANCA!E10</f>
        <v>226008.31</v>
      </c>
      <c r="E1015" s="2">
        <v>0</v>
      </c>
      <c r="F1015" s="2">
        <v>0</v>
      </c>
      <c r="G1015" s="3">
        <f t="shared" si="38"/>
        <v>3331.5308999999997</v>
      </c>
      <c r="H1015" s="3">
        <f t="shared" si="35"/>
        <v>0.75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38839.68</v>
      </c>
      <c r="D1016" s="2">
        <f>BILANCA!E11</f>
        <v>50079.17</v>
      </c>
      <c r="E1016" s="2">
        <v>0</v>
      </c>
      <c r="F1016" s="2">
        <v>0</v>
      </c>
      <c r="G1016" s="3">
        <f t="shared" si="38"/>
        <v>833.98811999999998</v>
      </c>
      <c r="H1016" s="3">
        <f t="shared" si="35"/>
        <v>0.48999999999796273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4047355.79</v>
      </c>
      <c r="D1017" s="2">
        <f>BILANCA!E12</f>
        <v>4278134</v>
      </c>
      <c r="E1017" s="2">
        <v>0</v>
      </c>
      <c r="F1017" s="2">
        <v>0</v>
      </c>
      <c r="G1017" s="3">
        <f t="shared" si="38"/>
        <v>88225.366529999999</v>
      </c>
      <c r="H1017" s="3">
        <f t="shared" si="35"/>
        <v>0.2099999999627471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3743857.3000000003</v>
      </c>
      <c r="D1018" s="2">
        <f>BILANCA!E13</f>
        <v>4007803.04</v>
      </c>
      <c r="E1018" s="2">
        <v>0</v>
      </c>
      <c r="F1018" s="2">
        <v>0</v>
      </c>
      <c r="G1018" s="3">
        <f t="shared" si="38"/>
        <v>94075.707040000008</v>
      </c>
      <c r="H1018" s="3">
        <f t="shared" si="35"/>
        <v>0.34000000031664968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73262.58</v>
      </c>
      <c r="D1019" s="2">
        <f>BILANCA!E14</f>
        <v>73262.58</v>
      </c>
      <c r="E1019" s="2">
        <v>0</v>
      </c>
      <c r="F1019" s="2">
        <v>0</v>
      </c>
      <c r="G1019" s="3">
        <f t="shared" si="38"/>
        <v>1978.0896599999999</v>
      </c>
      <c r="H1019" s="3">
        <f t="shared" si="35"/>
        <v>0.83999999999650754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17320.900000000001</v>
      </c>
      <c r="E1020" s="2">
        <v>0</v>
      </c>
      <c r="F1020" s="2">
        <v>0</v>
      </c>
      <c r="G1020" s="3">
        <f t="shared" si="38"/>
        <v>346.41800000000006</v>
      </c>
      <c r="H1020" s="3">
        <f t="shared" si="35"/>
        <v>9.9999999998544808E-2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829778.85</v>
      </c>
      <c r="D1021" s="2">
        <f>BILANCA!E16</f>
        <v>1025101.09</v>
      </c>
      <c r="E1021" s="2">
        <v>0</v>
      </c>
      <c r="F1021" s="2">
        <v>0</v>
      </c>
      <c r="G1021" s="3">
        <f t="shared" si="38"/>
        <v>31679.79133</v>
      </c>
      <c r="H1021" s="3">
        <f t="shared" si="35"/>
        <v>0.23999999999068677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3635207.27</v>
      </c>
      <c r="D1022" s="2">
        <f>BILANCA!E17</f>
        <v>3910095.44</v>
      </c>
      <c r="E1022" s="2">
        <v>0</v>
      </c>
      <c r="F1022" s="2">
        <v>0</v>
      </c>
      <c r="G1022" s="3">
        <f t="shared" si="38"/>
        <v>137464.77779999998</v>
      </c>
      <c r="H1022" s="3">
        <f t="shared" si="35"/>
        <v>0.7099999999627471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794391.4</v>
      </c>
      <c r="D1023" s="2">
        <f>BILANCA!E18</f>
        <v>1017976.97</v>
      </c>
      <c r="E1023" s="2">
        <v>0</v>
      </c>
      <c r="F1023" s="2">
        <v>0</v>
      </c>
      <c r="G1023" s="3">
        <f t="shared" si="38"/>
        <v>36794.489419999998</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151014.32</v>
      </c>
      <c r="D1024" s="2">
        <f>BILANCA!E19</f>
        <v>135816.99999999994</v>
      </c>
      <c r="E1024" s="2">
        <v>0</v>
      </c>
      <c r="F1024" s="2">
        <v>0</v>
      </c>
      <c r="G1024" s="3">
        <f t="shared" si="38"/>
        <v>5917.0764799999979</v>
      </c>
      <c r="H1024" s="3">
        <f t="shared" si="35"/>
        <v>0.32000000006519258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55533.29</v>
      </c>
      <c r="D1025" s="2">
        <f>BILANCA!E20</f>
        <v>55859.54</v>
      </c>
      <c r="E1025" s="2">
        <v>0</v>
      </c>
      <c r="F1025" s="2">
        <v>0</v>
      </c>
      <c r="G1025" s="3">
        <f t="shared" si="38"/>
        <v>2508.7855500000001</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3595.66</v>
      </c>
      <c r="D1026" s="2">
        <f>BILANCA!E21</f>
        <v>3595.66</v>
      </c>
      <c r="E1026" s="2">
        <v>0</v>
      </c>
      <c r="F1026" s="2">
        <v>0</v>
      </c>
      <c r="G1026" s="3">
        <f t="shared" si="38"/>
        <v>172.59168</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140034.95000000001</v>
      </c>
      <c r="D1027" s="2">
        <f>BILANCA!E22</f>
        <v>143478.28</v>
      </c>
      <c r="E1027" s="2">
        <v>0</v>
      </c>
      <c r="F1027" s="2">
        <v>0</v>
      </c>
      <c r="G1027" s="3">
        <f t="shared" si="38"/>
        <v>7258.8556700000008</v>
      </c>
      <c r="H1027" s="3">
        <f t="shared" si="35"/>
        <v>0.32999999998719431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4424.0200000000004</v>
      </c>
      <c r="D1030" s="2">
        <f>BILANCA!E25</f>
        <v>4424.0200000000004</v>
      </c>
      <c r="E1030" s="2">
        <v>0</v>
      </c>
      <c r="F1030" s="2">
        <v>0</v>
      </c>
      <c r="G1030" s="3">
        <f t="shared" si="38"/>
        <v>265.44120000000004</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207124.02</v>
      </c>
      <c r="D1031" s="2">
        <f>BILANCA!E26</f>
        <v>242737.57</v>
      </c>
      <c r="E1031" s="2">
        <v>0</v>
      </c>
      <c r="F1031" s="2">
        <v>0</v>
      </c>
      <c r="G1031" s="3">
        <f t="shared" si="38"/>
        <v>14544.58236</v>
      </c>
      <c r="H1031" s="3">
        <f t="shared" si="35"/>
        <v>0.4499999999825377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259697.62</v>
      </c>
      <c r="D1033" s="2">
        <f>BILANCA!E28</f>
        <v>314278.07</v>
      </c>
      <c r="E1033" s="2">
        <v>0</v>
      </c>
      <c r="F1033" s="2">
        <v>0</v>
      </c>
      <c r="G1033" s="3">
        <f t="shared" si="38"/>
        <v>20429.836480000002</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23940.139999999992</v>
      </c>
      <c r="D1034" s="2">
        <f>BILANCA!E29</f>
        <v>18973.799999999996</v>
      </c>
      <c r="E1034" s="2">
        <v>0</v>
      </c>
      <c r="F1034" s="2">
        <v>0</v>
      </c>
      <c r="G1034" s="3">
        <f t="shared" si="38"/>
        <v>1485.3057599999997</v>
      </c>
      <c r="H1034" s="3">
        <f t="shared" si="35"/>
        <v>0.33999999999650754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74927.179999999993</v>
      </c>
      <c r="D1035" s="2">
        <f>BILANCA!E30</f>
        <v>74927.179999999993</v>
      </c>
      <c r="E1035" s="2">
        <v>0</v>
      </c>
      <c r="F1035" s="2">
        <v>0</v>
      </c>
      <c r="G1035" s="3">
        <f t="shared" si="38"/>
        <v>5619.5384999999997</v>
      </c>
      <c r="H1035" s="3">
        <f t="shared" si="35"/>
        <v>0.35999999998603016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50987.040000000001</v>
      </c>
      <c r="D1039" s="2">
        <f>BILANCA!E34</f>
        <v>55953.38</v>
      </c>
      <c r="E1039" s="2">
        <v>0</v>
      </c>
      <c r="F1039" s="2">
        <v>0</v>
      </c>
      <c r="G1039" s="3">
        <f t="shared" si="38"/>
        <v>4723.9202000000005</v>
      </c>
      <c r="H1039" s="3">
        <f t="shared" si="35"/>
        <v>0.41999999999825377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128544.02999999998</v>
      </c>
      <c r="D1050" s="2">
        <f>BILANCA!E45</f>
        <v>115540.15999999997</v>
      </c>
      <c r="E1050" s="2">
        <v>0</v>
      </c>
      <c r="F1050" s="2">
        <v>0</v>
      </c>
      <c r="G1050" s="3">
        <f t="shared" si="38"/>
        <v>14384.973999999998</v>
      </c>
      <c r="H1050" s="3">
        <f t="shared" si="35"/>
        <v>0.18999999995867256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25264.65</v>
      </c>
      <c r="D1052" s="2">
        <f>BILANCA!E47</f>
        <v>25264.65</v>
      </c>
      <c r="E1052" s="2">
        <v>0</v>
      </c>
      <c r="F1052" s="2">
        <v>0</v>
      </c>
      <c r="G1052" s="3">
        <f t="shared" si="38"/>
        <v>3183.3459000000003</v>
      </c>
      <c r="H1052" s="3">
        <f t="shared" si="35"/>
        <v>0.69999999999708962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144371.79999999999</v>
      </c>
      <c r="D1054" s="2">
        <f>BILANCA!E49</f>
        <v>144371.79999999999</v>
      </c>
      <c r="E1054" s="2">
        <v>0</v>
      </c>
      <c r="F1054" s="2">
        <v>0</v>
      </c>
      <c r="G1054" s="3">
        <f t="shared" si="38"/>
        <v>19057.077599999997</v>
      </c>
      <c r="H1054" s="3">
        <f t="shared" si="35"/>
        <v>0.40000000002328306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41092.42</v>
      </c>
      <c r="D1055" s="2">
        <f>BILANCA!E50</f>
        <v>54096.29</v>
      </c>
      <c r="E1055" s="2">
        <v>0</v>
      </c>
      <c r="F1055" s="2">
        <v>0</v>
      </c>
      <c r="G1055" s="3">
        <f t="shared" si="38"/>
        <v>6717.8249999999989</v>
      </c>
      <c r="H1055" s="3">
        <f t="shared" si="35"/>
        <v>0.70999999999912689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112963.81</v>
      </c>
      <c r="D1059" s="2">
        <f>BILANCA!E54</f>
        <v>126434.14</v>
      </c>
      <c r="E1059" s="2">
        <v>0</v>
      </c>
      <c r="F1059" s="2">
        <v>0</v>
      </c>
      <c r="G1059" s="3">
        <f t="shared" si="38"/>
        <v>17925.772410000001</v>
      </c>
      <c r="H1059" s="3">
        <f t="shared" si="35"/>
        <v>0.33000000000174623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112963.81</v>
      </c>
      <c r="D1060" s="2">
        <f>BILANCA!E55</f>
        <v>126434.14</v>
      </c>
      <c r="E1060" s="2">
        <v>0</v>
      </c>
      <c r="F1060" s="2">
        <v>0</v>
      </c>
      <c r="G1060" s="3">
        <f t="shared" si="38"/>
        <v>18291.604500000001</v>
      </c>
      <c r="H1060" s="3">
        <f t="shared" si="35"/>
        <v>0.33000000000174623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152133.01999999999</v>
      </c>
      <c r="D1061" s="2">
        <f>BILANCA!E56</f>
        <v>146883.01999999999</v>
      </c>
      <c r="E1061" s="2">
        <v>0</v>
      </c>
      <c r="F1061" s="2">
        <v>0</v>
      </c>
      <c r="G1061" s="3">
        <f t="shared" si="38"/>
        <v>22740.852059999997</v>
      </c>
      <c r="H1061" s="3">
        <f t="shared" si="35"/>
        <v>3.9999999979045242E-2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152133.01999999999</v>
      </c>
      <c r="D1062" s="2">
        <f>BILANCA!E57</f>
        <v>146883.01999999999</v>
      </c>
      <c r="E1062" s="2">
        <v>0</v>
      </c>
      <c r="F1062" s="2">
        <v>0</v>
      </c>
      <c r="G1062" s="3">
        <f t="shared" si="38"/>
        <v>23186.751119999997</v>
      </c>
      <c r="H1062" s="3">
        <f t="shared" si="35"/>
        <v>3.9999999979045242E-2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207054.66999999998</v>
      </c>
      <c r="D1074" s="2">
        <f>BILANCA!E69</f>
        <v>67440.09</v>
      </c>
      <c r="E1074" s="2">
        <v>0</v>
      </c>
      <c r="F1074" s="2">
        <v>0</v>
      </c>
      <c r="G1074" s="3">
        <f t="shared" si="38"/>
        <v>21883.830399999999</v>
      </c>
      <c r="H1074" s="3">
        <f t="shared" si="35"/>
        <v>0.42000000001280569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97440.49</v>
      </c>
      <c r="D1075" s="2">
        <f>BILANCA!E70</f>
        <v>29942.080000000002</v>
      </c>
      <c r="E1075" s="2">
        <v>0</v>
      </c>
      <c r="F1075" s="2">
        <v>0</v>
      </c>
      <c r="G1075" s="3">
        <f t="shared" si="38"/>
        <v>10226.10225</v>
      </c>
      <c r="H1075" s="3">
        <f t="shared" si="35"/>
        <v>0.57000000000698492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97380.49</v>
      </c>
      <c r="D1076" s="2">
        <f>BILANCA!E71</f>
        <v>29882.080000000002</v>
      </c>
      <c r="E1076" s="2">
        <v>0</v>
      </c>
      <c r="F1076" s="2">
        <v>0</v>
      </c>
      <c r="G1076" s="3">
        <f t="shared" si="38"/>
        <v>10371.546900000001</v>
      </c>
      <c r="H1076" s="3">
        <f t="shared" si="35"/>
        <v>0.57000000000698492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97380.49</v>
      </c>
      <c r="D1078" s="2">
        <f>BILANCA!E73</f>
        <v>29882.080000000002</v>
      </c>
      <c r="E1078" s="2">
        <v>0</v>
      </c>
      <c r="F1078" s="2">
        <v>0</v>
      </c>
      <c r="G1078" s="3">
        <f t="shared" si="38"/>
        <v>10685.836200000002</v>
      </c>
      <c r="H1078" s="3">
        <f t="shared" si="35"/>
        <v>0.57000000000698492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60</v>
      </c>
      <c r="D1085" s="2">
        <f>BILANCA!E80</f>
        <v>60</v>
      </c>
      <c r="E1085" s="2">
        <v>0</v>
      </c>
      <c r="F1085" s="2">
        <v>0</v>
      </c>
      <c r="G1085" s="3">
        <f t="shared" si="38"/>
        <v>13.5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5579.9</v>
      </c>
      <c r="D1087" s="2">
        <f>BILANCA!E82</f>
        <v>5188.4399999999996</v>
      </c>
      <c r="E1087" s="2">
        <v>0</v>
      </c>
      <c r="F1087" s="2">
        <v>0</v>
      </c>
      <c r="G1087" s="3">
        <f t="shared" si="38"/>
        <v>1228.6720599999999</v>
      </c>
      <c r="H1087" s="3">
        <f t="shared" si="35"/>
        <v>0.53999999999996362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5579.9</v>
      </c>
      <c r="D1092" s="2">
        <f>BILANCA!E87</f>
        <v>5188.4399999999996</v>
      </c>
      <c r="E1092" s="2">
        <v>0</v>
      </c>
      <c r="F1092" s="2">
        <v>0</v>
      </c>
      <c r="G1092" s="3">
        <f t="shared" si="38"/>
        <v>1308.45596</v>
      </c>
      <c r="H1092" s="3">
        <f t="shared" si="35"/>
        <v>0.53999999999996362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502382.37</v>
      </c>
      <c r="D1141" s="2">
        <f>BILANCA!E136</f>
        <v>502382.37</v>
      </c>
      <c r="E1141" s="2">
        <v>0</v>
      </c>
      <c r="F1141" s="2">
        <v>0</v>
      </c>
      <c r="G1141" s="3">
        <f t="shared" si="38"/>
        <v>197436.27140999999</v>
      </c>
      <c r="H1141" s="3">
        <f t="shared" si="41"/>
        <v>0.73999999999068677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502382.37</v>
      </c>
      <c r="D1145" s="2">
        <f>BILANCA!E140</f>
        <v>502382.37</v>
      </c>
      <c r="E1145" s="2">
        <v>0</v>
      </c>
      <c r="F1145" s="2">
        <v>0</v>
      </c>
      <c r="G1145" s="3">
        <f t="shared" si="38"/>
        <v>203464.85985000001</v>
      </c>
      <c r="H1145" s="3">
        <f t="shared" si="41"/>
        <v>0.73999999999068677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502382.37</v>
      </c>
      <c r="D1151" s="2">
        <f>BILANCA!E146</f>
        <v>502382.37</v>
      </c>
      <c r="E1151" s="2">
        <v>0</v>
      </c>
      <c r="F1151" s="2">
        <v>0</v>
      </c>
      <c r="G1151" s="3">
        <f t="shared" si="38"/>
        <v>212507.74250999995</v>
      </c>
      <c r="H1151" s="3">
        <f t="shared" si="41"/>
        <v>0.73999999999068677</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104034.28</v>
      </c>
      <c r="D1152" s="2">
        <f>BILANCA!E147</f>
        <v>32309.569999999996</v>
      </c>
      <c r="E1152" s="2">
        <v>0</v>
      </c>
      <c r="F1152" s="2">
        <v>0</v>
      </c>
      <c r="G1152" s="3">
        <f t="shared" si="38"/>
        <v>23948.785639999995</v>
      </c>
      <c r="H1152" s="3">
        <f t="shared" si="41"/>
        <v>0.71000000000276486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4983.84</v>
      </c>
      <c r="D1153" s="2">
        <f>BILANCA!E148</f>
        <v>4529.68</v>
      </c>
      <c r="E1153" s="2">
        <v>0</v>
      </c>
      <c r="F1153" s="2">
        <v>0</v>
      </c>
      <c r="G1153" s="3">
        <f t="shared" si="38"/>
        <v>2008.1776</v>
      </c>
      <c r="H1153" s="3">
        <f t="shared" si="41"/>
        <v>0.47999999999956344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495.43</v>
      </c>
      <c r="E1155" s="2">
        <v>0</v>
      </c>
      <c r="F1155" s="2">
        <v>0</v>
      </c>
      <c r="G1155" s="3">
        <f t="shared" si="38"/>
        <v>143.6747</v>
      </c>
      <c r="H1155" s="3">
        <f t="shared" si="41"/>
        <v>0.43000000000000682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495.43</v>
      </c>
      <c r="E1158" s="2">
        <v>0</v>
      </c>
      <c r="F1158" s="2">
        <v>0</v>
      </c>
      <c r="G1158" s="3">
        <f t="shared" si="38"/>
        <v>146.64727999999999</v>
      </c>
      <c r="H1158" s="3">
        <f t="shared" si="41"/>
        <v>0.43000000000000682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85647.360000000001</v>
      </c>
      <c r="D1164" s="2">
        <f>BILANCA!E159</f>
        <v>10754.56</v>
      </c>
      <c r="E1164" s="2">
        <v>0</v>
      </c>
      <c r="F1164" s="2">
        <v>0</v>
      </c>
      <c r="G1164" s="3">
        <f t="shared" si="38"/>
        <v>16502.09792</v>
      </c>
      <c r="H1164" s="3">
        <f t="shared" si="41"/>
        <v>0.80000000000109139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32498.75</v>
      </c>
      <c r="D1165" s="2">
        <f>BILANCA!E160</f>
        <v>34333.74</v>
      </c>
      <c r="E1165" s="2">
        <v>0</v>
      </c>
      <c r="F1165" s="2">
        <v>0</v>
      </c>
      <c r="G1165" s="3">
        <f t="shared" si="38"/>
        <v>15680.765649999999</v>
      </c>
      <c r="H1165" s="3">
        <f t="shared" si="41"/>
        <v>0.51000000000203727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19095.669999999998</v>
      </c>
      <c r="D1169" s="2">
        <f>BILANCA!E164</f>
        <v>17803.84</v>
      </c>
      <c r="E1169" s="2">
        <v>0</v>
      </c>
      <c r="F1169" s="2">
        <v>0</v>
      </c>
      <c r="G1169" s="3">
        <f t="shared" si="38"/>
        <v>8697.8326500000003</v>
      </c>
      <c r="H1169" s="3">
        <f t="shared" si="41"/>
        <v>0.49000000000160071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5274011.7699999996</v>
      </c>
      <c r="D1180" s="2">
        <f>BILANCA!E176</f>
        <v>5302744.66</v>
      </c>
      <c r="E1180" s="2">
        <v>0</v>
      </c>
      <c r="F1180" s="2">
        <v>0</v>
      </c>
      <c r="G1180" s="3">
        <f t="shared" si="38"/>
        <v>2699515.1853</v>
      </c>
      <c r="H1180" s="3">
        <f t="shared" si="41"/>
        <v>0.57000000029802322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145984.63</v>
      </c>
      <c r="D1181" s="2">
        <f>BILANCA!E177</f>
        <v>355116.46</v>
      </c>
      <c r="E1181" s="2">
        <v>0</v>
      </c>
      <c r="F1181" s="2">
        <v>0</v>
      </c>
      <c r="G1181" s="3">
        <f t="shared" si="38"/>
        <v>146413.20105000003</v>
      </c>
      <c r="H1181" s="3">
        <f t="shared" si="41"/>
        <v>0.83000000001629815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112698.18000000001</v>
      </c>
      <c r="D1182" s="2">
        <f>BILANCA!E178</f>
        <v>99595.75</v>
      </c>
      <c r="E1182" s="2">
        <v>0</v>
      </c>
      <c r="F1182" s="2">
        <v>0</v>
      </c>
      <c r="G1182" s="3">
        <f t="shared" si="38"/>
        <v>53645.024959999995</v>
      </c>
      <c r="H1182" s="3">
        <f t="shared" si="41"/>
        <v>0.430000000007567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63417.3</v>
      </c>
      <c r="D1183" s="2">
        <f>BILANCA!E179</f>
        <v>73769.929999999993</v>
      </c>
      <c r="E1183" s="2">
        <v>0</v>
      </c>
      <c r="F1183" s="2">
        <v>0</v>
      </c>
      <c r="G1183" s="3">
        <f t="shared" si="38"/>
        <v>36495.588679999993</v>
      </c>
      <c r="H1183" s="3">
        <f t="shared" si="41"/>
        <v>0.3700000000098953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25233.77</v>
      </c>
      <c r="D1184" s="2">
        <f>BILANCA!E180</f>
        <v>21250.47</v>
      </c>
      <c r="E1184" s="2">
        <v>0</v>
      </c>
      <c r="F1184" s="2">
        <v>0</v>
      </c>
      <c r="G1184" s="3">
        <f t="shared" si="38"/>
        <v>11785.839540000001</v>
      </c>
      <c r="H1184" s="3">
        <f t="shared" si="41"/>
        <v>0.7000000000007276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8.6</v>
      </c>
      <c r="D1185" s="2">
        <f>BILANCA!E181</f>
        <v>95.86</v>
      </c>
      <c r="E1185" s="2">
        <v>0</v>
      </c>
      <c r="F1185" s="2">
        <v>0</v>
      </c>
      <c r="G1185" s="3">
        <f t="shared" si="38"/>
        <v>35.055999999999997</v>
      </c>
      <c r="H1185" s="3">
        <f t="shared" si="41"/>
        <v>0.54000000000000092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8.6</v>
      </c>
      <c r="D1188" s="2">
        <f>BILANCA!E184</f>
        <v>95.86</v>
      </c>
      <c r="E1188" s="2">
        <v>0</v>
      </c>
      <c r="F1188" s="2">
        <v>0</v>
      </c>
      <c r="G1188" s="3">
        <f t="shared" si="38"/>
        <v>35.656959999999998</v>
      </c>
      <c r="H1188" s="3">
        <f t="shared" si="41"/>
        <v>0.54000000000000092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24038.51</v>
      </c>
      <c r="D1200" s="2">
        <f>BILANCA!E196</f>
        <v>4479.49</v>
      </c>
      <c r="E1200" s="2">
        <v>0</v>
      </c>
      <c r="F1200" s="2">
        <v>0</v>
      </c>
      <c r="G1200" s="3">
        <f t="shared" si="38"/>
        <v>6269.5230999999994</v>
      </c>
      <c r="H1200" s="3">
        <f t="shared" si="41"/>
        <v>0.98000000000138243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33286.449999999997</v>
      </c>
      <c r="D1201" s="2">
        <f>BILANCA!E197</f>
        <v>146628.49</v>
      </c>
      <c r="E1201" s="2">
        <v>0</v>
      </c>
      <c r="F1201" s="2">
        <v>0</v>
      </c>
      <c r="G1201" s="3">
        <f t="shared" si="38"/>
        <v>62369.795129999991</v>
      </c>
      <c r="H1201" s="3">
        <f t="shared" si="41"/>
        <v>0.93999999998777639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33286.449999999997</v>
      </c>
      <c r="D1202" s="2">
        <f>BILANCA!E198</f>
        <v>0</v>
      </c>
      <c r="E1202" s="2">
        <v>0</v>
      </c>
      <c r="F1202" s="2">
        <v>0</v>
      </c>
      <c r="G1202" s="3">
        <f t="shared" ref="G1202:G1206" si="44">B1202/1000*C1202+B1202/500*D1202</f>
        <v>6390.9983999999995</v>
      </c>
      <c r="H1202" s="3">
        <f t="shared" ref="H1202:H1206" si="45">ABS(C1202-ROUND(C1202,0))+ABS(D1202-ROUND(D1202,0))</f>
        <v>0.44999999999708962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146628.49</v>
      </c>
      <c r="E1203" s="2">
        <v>0</v>
      </c>
      <c r="F1203" s="2">
        <v>0</v>
      </c>
      <c r="G1203" s="3">
        <f t="shared" si="44"/>
        <v>56598.597139999998</v>
      </c>
      <c r="H1203" s="3">
        <f t="shared" si="45"/>
        <v>0.48999999999068677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105787.41</v>
      </c>
      <c r="E1223" s="2">
        <v>0</v>
      </c>
      <c r="F1223" s="2">
        <v>0</v>
      </c>
      <c r="G1223" s="3">
        <f t="shared" si="38"/>
        <v>45065.436659999999</v>
      </c>
      <c r="H1223" s="3">
        <f t="shared" si="41"/>
        <v>0.41000000000349246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105787.41</v>
      </c>
      <c r="E1224" s="2">
        <v>0</v>
      </c>
      <c r="F1224" s="2">
        <v>0</v>
      </c>
      <c r="G1224" s="3">
        <f t="shared" si="38"/>
        <v>45277.011480000001</v>
      </c>
      <c r="H1224" s="3">
        <f t="shared" si="41"/>
        <v>0.41000000000349246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105787.41</v>
      </c>
      <c r="E1231" s="2">
        <v>0</v>
      </c>
      <c r="F1231" s="2">
        <v>0</v>
      </c>
      <c r="G1231" s="3">
        <f t="shared" si="38"/>
        <v>46758.035220000005</v>
      </c>
      <c r="H1231" s="3">
        <f t="shared" si="41"/>
        <v>0.41000000000349246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3104.81</v>
      </c>
      <c r="E1251" s="2">
        <v>0</v>
      </c>
      <c r="F1251" s="2">
        <v>0</v>
      </c>
      <c r="G1251" s="3">
        <f>B1251/1000*C1251+B1251/500*D1251</f>
        <v>1496.5184199999999</v>
      </c>
      <c r="H1251" s="3">
        <f>ABS(C1251-ROUND(C1251,0))+ABS(D1251-ROUND(D1251,0))</f>
        <v>0.19000000000005457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5128027.1399999997</v>
      </c>
      <c r="D1255" s="2">
        <f>BILANCA!E251</f>
        <v>4947628.2</v>
      </c>
      <c r="E1255" s="2">
        <v>0</v>
      </c>
      <c r="F1255" s="2">
        <v>0</v>
      </c>
      <c r="G1255" s="3">
        <f t="shared" si="38"/>
        <v>3680704.4672999997</v>
      </c>
      <c r="H1255" s="3">
        <f t="shared" si="41"/>
        <v>0.33999999985098839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5066957.0999999996</v>
      </c>
      <c r="D1256" s="2">
        <f>BILANCA!E252</f>
        <v>5129517.16</v>
      </c>
      <c r="E1256" s="2">
        <v>0</v>
      </c>
      <c r="F1256" s="2">
        <v>0</v>
      </c>
      <c r="G1256" s="3">
        <f t="shared" si="38"/>
        <v>3770193.8893200001</v>
      </c>
      <c r="H1256" s="3">
        <f t="shared" si="41"/>
        <v>0.25999999977648258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5066957.0999999996</v>
      </c>
      <c r="D1257" s="2">
        <f>BILANCA!E253</f>
        <v>5235304.57</v>
      </c>
      <c r="E1257" s="2">
        <v>0</v>
      </c>
      <c r="F1257" s="2">
        <v>0</v>
      </c>
      <c r="G1257" s="3">
        <f t="shared" si="38"/>
        <v>3837778.8612799998</v>
      </c>
      <c r="H1257" s="3">
        <f t="shared" si="41"/>
        <v>0.52999999932944775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105787.41</v>
      </c>
      <c r="E1258" s="2">
        <v>0</v>
      </c>
      <c r="F1258" s="2">
        <v>0</v>
      </c>
      <c r="G1258" s="3">
        <f t="shared" si="38"/>
        <v>52470.555359999998</v>
      </c>
      <c r="H1258" s="3">
        <f t="shared" si="41"/>
        <v>0.41000000000349246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-42964.239999999991</v>
      </c>
      <c r="D1259" s="2">
        <f>BILANCA!E255</f>
        <v>-214192.26</v>
      </c>
      <c r="E1259" s="2">
        <v>0</v>
      </c>
      <c r="F1259" s="2">
        <v>0</v>
      </c>
      <c r="G1259" s="3">
        <f t="shared" si="38"/>
        <v>-117365.84123999999</v>
      </c>
      <c r="H1259" s="3">
        <f t="shared" si="41"/>
        <v>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354531.84000000003</v>
      </c>
      <c r="D1260" s="2">
        <f>BILANCA!E256</f>
        <v>132396.87</v>
      </c>
      <c r="E1260" s="2">
        <v>0</v>
      </c>
      <c r="F1260" s="2">
        <v>0</v>
      </c>
      <c r="G1260" s="3">
        <f t="shared" si="38"/>
        <v>154831.39500000002</v>
      </c>
      <c r="H1260" s="3">
        <f t="shared" si="41"/>
        <v>0.28999999997904524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354531.84000000003</v>
      </c>
      <c r="D1261" s="2">
        <f>BILANCA!E257</f>
        <v>26609.46</v>
      </c>
      <c r="E1261" s="2">
        <v>0</v>
      </c>
      <c r="F1261" s="2">
        <v>0</v>
      </c>
      <c r="G1261" s="3">
        <f t="shared" si="38"/>
        <v>102345.44076</v>
      </c>
      <c r="H1261" s="3">
        <f t="shared" si="41"/>
        <v>0.61999999997351551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105787.41</v>
      </c>
      <c r="E1263" s="2">
        <v>0</v>
      </c>
      <c r="F1263" s="2">
        <v>0</v>
      </c>
      <c r="G1263" s="3">
        <f t="shared" si="38"/>
        <v>53528.429459999999</v>
      </c>
      <c r="H1263" s="3">
        <f t="shared" si="41"/>
        <v>0.41000000000349246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397496.08</v>
      </c>
      <c r="D1264" s="2">
        <f>BILANCA!E260</f>
        <v>346589.13</v>
      </c>
      <c r="E1264" s="2">
        <v>0</v>
      </c>
      <c r="F1264" s="2">
        <v>0</v>
      </c>
      <c r="G1264" s="3">
        <f t="shared" si="38"/>
        <v>277031.28236000001</v>
      </c>
      <c r="H1264" s="3">
        <f t="shared" si="41"/>
        <v>0.21000000002095476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366632.64</v>
      </c>
      <c r="D1266" s="2">
        <f>BILANCA!E262</f>
        <v>346589.13</v>
      </c>
      <c r="E1266" s="2">
        <v>0</v>
      </c>
      <c r="F1266" s="2">
        <v>0</v>
      </c>
      <c r="G1266" s="3">
        <f t="shared" si="38"/>
        <v>271311.59039999999</v>
      </c>
      <c r="H1266" s="3">
        <f t="shared" si="41"/>
        <v>0.48999999999068677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30863.439999999999</v>
      </c>
      <c r="D1267" s="2">
        <f>BILANCA!E263</f>
        <v>0</v>
      </c>
      <c r="E1267" s="2">
        <v>0</v>
      </c>
      <c r="F1267" s="2">
        <v>0</v>
      </c>
      <c r="G1267" s="3">
        <f t="shared" si="38"/>
        <v>7931.9040800000002</v>
      </c>
      <c r="H1267" s="3">
        <f t="shared" si="41"/>
        <v>0.43999999999869033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104034.28</v>
      </c>
      <c r="D1278" s="2">
        <f>BILANCA!E274</f>
        <v>32303.300000000003</v>
      </c>
      <c r="E1278" s="2">
        <v>0</v>
      </c>
      <c r="F1278" s="2">
        <v>0</v>
      </c>
      <c r="G1278" s="3">
        <f t="shared" si="38"/>
        <v>45195.755839999998</v>
      </c>
      <c r="H1278" s="3">
        <f t="shared" si="41"/>
        <v>0.58000000000174623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1380.43</v>
      </c>
      <c r="E1279" s="2">
        <v>0</v>
      </c>
      <c r="F1279" s="2">
        <v>0</v>
      </c>
      <c r="G1279" s="3">
        <f t="shared" ref="G1279:G1294" si="48">B1279/1000*C1279+B1279/500*D1279</f>
        <v>742.6713400000001</v>
      </c>
      <c r="H1279" s="3">
        <f t="shared" ref="H1279:H1294" si="49">ABS(C1279-ROUND(C1279,0))+ABS(D1279-ROUND(D1279,0))</f>
        <v>0.43000000000006366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495.43</v>
      </c>
      <c r="E1281" s="2">
        <v>0</v>
      </c>
      <c r="F1281" s="2">
        <v>0</v>
      </c>
      <c r="G1281" s="3">
        <f t="shared" si="48"/>
        <v>268.52306000000004</v>
      </c>
      <c r="H1281" s="3">
        <f t="shared" si="49"/>
        <v>0.43000000000000682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495.43</v>
      </c>
      <c r="E1284" s="2">
        <v>0</v>
      </c>
      <c r="F1284" s="2">
        <v>0</v>
      </c>
      <c r="G1284" s="3">
        <f t="shared" si="48"/>
        <v>271.49564000000004</v>
      </c>
      <c r="H1284" s="3">
        <f t="shared" si="49"/>
        <v>0.43000000000000682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9798.99</v>
      </c>
      <c r="E1290" s="2">
        <v>0</v>
      </c>
      <c r="F1290" s="2">
        <v>0</v>
      </c>
      <c r="G1290" s="3">
        <f t="shared" si="48"/>
        <v>5487.4344000000001</v>
      </c>
      <c r="H1290" s="3">
        <f t="shared" si="49"/>
        <v>1.0000000000218279E-2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104034.28</v>
      </c>
      <c r="D1291" s="2">
        <f>BILANCA!E287</f>
        <v>20628.45</v>
      </c>
      <c r="E1291" s="2">
        <v>0</v>
      </c>
      <c r="F1291" s="2">
        <v>0</v>
      </c>
      <c r="G1291" s="3">
        <f t="shared" si="48"/>
        <v>40826.821580000003</v>
      </c>
      <c r="H1291" s="3">
        <f t="shared" si="49"/>
        <v>0.72999999999956344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1064011.48</v>
      </c>
      <c r="D1301" s="2">
        <f>BILANCA!E297</f>
        <v>1062654.1399999999</v>
      </c>
      <c r="E1301" s="2">
        <v>0</v>
      </c>
      <c r="F1301" s="2">
        <v>0</v>
      </c>
      <c r="G1301" s="3">
        <f t="shared" si="38"/>
        <v>928092.05015999987</v>
      </c>
      <c r="H1301" s="3">
        <f t="shared" si="41"/>
        <v>0.61999999987892807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1064011.48</v>
      </c>
      <c r="D1302" s="2">
        <f>BILANCA!E298</f>
        <v>1062654.1399999999</v>
      </c>
      <c r="E1302" s="2">
        <v>0</v>
      </c>
      <c r="F1302" s="2">
        <v>0</v>
      </c>
      <c r="G1302" s="3">
        <f t="shared" si="38"/>
        <v>931281.36991999997</v>
      </c>
      <c r="H1302" s="3">
        <f t="shared" si="41"/>
        <v>0.61999999987892807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119607.54</v>
      </c>
      <c r="D1305" s="2">
        <f>BILANCA!E302</f>
        <v>47094.79</v>
      </c>
      <c r="E1305" s="2">
        <v>0</v>
      </c>
      <c r="F1305" s="2">
        <v>0</v>
      </c>
      <c r="G1305" s="3">
        <f t="shared" si="38"/>
        <v>63070.150399999999</v>
      </c>
      <c r="H1305" s="3">
        <f t="shared" si="41"/>
        <v>0.67000000000552973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3522.41</v>
      </c>
      <c r="D1306" s="2">
        <f>BILANCA!E303</f>
        <v>3018.62</v>
      </c>
      <c r="E1306" s="2">
        <v>0</v>
      </c>
      <c r="F1306" s="2">
        <v>0</v>
      </c>
      <c r="G1306" s="3">
        <f t="shared" si="38"/>
        <v>2829.6563999999998</v>
      </c>
      <c r="H1306" s="3">
        <f t="shared" si="41"/>
        <v>0.78999999999996362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3018.62</v>
      </c>
      <c r="E1307" s="2">
        <v>0</v>
      </c>
      <c r="F1307" s="2">
        <v>0</v>
      </c>
      <c r="G1307" s="3">
        <f>B1307/1000*C1307+B1307/500*D1307</f>
        <v>1793.0602799999999</v>
      </c>
      <c r="H1307" s="3">
        <f>ABS(C1307-ROUND(C1307,0))+ABS(D1307-ROUND(D1307,0))</f>
        <v>0.38000000000010914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2810.38</v>
      </c>
      <c r="D1311" s="2">
        <f>BILANCA!E308</f>
        <v>5001.8100000000004</v>
      </c>
      <c r="E1311" s="2">
        <v>0</v>
      </c>
      <c r="F1311" s="2">
        <v>0</v>
      </c>
      <c r="G1311" s="3">
        <f t="shared" si="52"/>
        <v>3857.0140000000001</v>
      </c>
      <c r="H1311" s="3">
        <f t="shared" si="41"/>
        <v>0.56999999999970896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2769.52</v>
      </c>
      <c r="D1314" s="2">
        <f>BILANCA!E311</f>
        <v>186.63</v>
      </c>
      <c r="E1314" s="2">
        <v>0</v>
      </c>
      <c r="F1314" s="2">
        <v>0</v>
      </c>
      <c r="G1314" s="3">
        <f t="shared" si="52"/>
        <v>955.40512000000001</v>
      </c>
      <c r="H1314" s="3">
        <f t="shared" si="41"/>
        <v>0.85000000000002274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26302.38</v>
      </c>
      <c r="D1339" s="2">
        <f>BILANCA!E336</f>
        <v>10610.16</v>
      </c>
      <c r="E1339" s="2">
        <v>0</v>
      </c>
      <c r="F1339" s="2">
        <v>0</v>
      </c>
      <c r="G1339" s="3">
        <f t="shared" si="52"/>
        <v>15634.9683</v>
      </c>
      <c r="H1339" s="3">
        <f t="shared" si="41"/>
        <v>0.54000000000087311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86395.8</v>
      </c>
      <c r="D1340" s="2">
        <f>BILANCA!E337</f>
        <v>88985.59</v>
      </c>
      <c r="E1340" s="2">
        <v>0</v>
      </c>
      <c r="F1340" s="2">
        <v>0</v>
      </c>
      <c r="G1340" s="3">
        <f t="shared" si="52"/>
        <v>87241.103399999993</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33286.449999999997</v>
      </c>
      <c r="D1341" s="2">
        <f>BILANCA!E338</f>
        <v>133095.49</v>
      </c>
      <c r="E1341" s="2">
        <v>0</v>
      </c>
      <c r="F1341" s="2">
        <v>0</v>
      </c>
      <c r="G1341" s="3">
        <f t="shared" si="52"/>
        <v>99127.029330000005</v>
      </c>
      <c r="H1341" s="3">
        <f t="shared" si="41"/>
        <v>0.93999999998777639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13533</v>
      </c>
      <c r="E1342" s="2">
        <v>0</v>
      </c>
      <c r="F1342" s="2">
        <v>0</v>
      </c>
      <c r="G1342" s="3">
        <f t="shared" si="52"/>
        <v>8985.9120000000003</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105787.41</v>
      </c>
      <c r="E1345" s="2">
        <v>0</v>
      </c>
      <c r="F1345" s="2">
        <v>0</v>
      </c>
      <c r="G1345" s="3">
        <f t="shared" si="52"/>
        <v>70877.564700000003</v>
      </c>
      <c r="H1345" s="3">
        <f t="shared" si="41"/>
        <v>0.41000000000349246</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24038.51</v>
      </c>
      <c r="D1347" s="2">
        <f>BILANCA!E344</f>
        <v>4479.49</v>
      </c>
      <c r="E1347" s="2">
        <v>0</v>
      </c>
      <c r="F1347" s="2">
        <v>0</v>
      </c>
      <c r="G1347" s="3">
        <f t="shared" si="52"/>
        <v>11120.154129999999</v>
      </c>
      <c r="H1347" s="3">
        <f t="shared" si="41"/>
        <v>0.98000000000138243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3104.81</v>
      </c>
      <c r="E1370" s="2">
        <v>0</v>
      </c>
      <c r="F1370" s="2">
        <v>0</v>
      </c>
      <c r="G1370" s="3">
        <f t="shared" si="57"/>
        <v>2235.4631999999997</v>
      </c>
      <c r="H1370" s="3">
        <f t="shared" si="58"/>
        <v>0.19000000000005457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1064011.48</v>
      </c>
      <c r="D1394" s="2">
        <f>BILANCA!E391</f>
        <v>425742.05</v>
      </c>
      <c r="E1394" s="2">
        <v>0</v>
      </c>
      <c r="F1394" s="2">
        <v>0</v>
      </c>
      <c r="G1394" s="3">
        <f t="shared" si="61"/>
        <v>735550.30272000004</v>
      </c>
      <c r="H1394" s="3">
        <f t="shared" si="62"/>
        <v>0.52999999996973202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495.43</v>
      </c>
      <c r="E1396" s="2">
        <v>0</v>
      </c>
      <c r="F1396" s="2">
        <v>0</v>
      </c>
      <c r="G1396" s="3">
        <f t="shared" si="61"/>
        <v>382.47196000000002</v>
      </c>
      <c r="H1396" s="3">
        <f t="shared" si="62"/>
        <v>0.43000000000000682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636416.66</v>
      </c>
      <c r="E1399" s="2">
        <v>0</v>
      </c>
      <c r="F1399" s="2">
        <v>0</v>
      </c>
      <c r="G1399" s="3">
        <f t="shared" si="61"/>
        <v>495132.16148000007</v>
      </c>
      <c r="H1399" s="3">
        <f t="shared" si="62"/>
        <v>0.33999999996740371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325508.27999999997</v>
      </c>
      <c r="D1401" s="7">
        <f>'RAS-funkcijski'!E5</f>
        <v>424768.56000000006</v>
      </c>
      <c r="E1401" s="7">
        <v>0</v>
      </c>
      <c r="F1401" s="7">
        <v>0</v>
      </c>
      <c r="G1401" s="8">
        <f t="shared" si="52"/>
        <v>1175.0454</v>
      </c>
      <c r="H1401" s="8">
        <f t="shared" si="41"/>
        <v>0.71999999991385266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26879.85</v>
      </c>
      <c r="D1402" s="2">
        <f>'RAS-funkcijski'!E6</f>
        <v>43049.72</v>
      </c>
      <c r="E1402" s="2">
        <v>0</v>
      </c>
      <c r="F1402" s="2">
        <v>0</v>
      </c>
      <c r="G1402" s="3">
        <f t="shared" si="52"/>
        <v>225.95857999999998</v>
      </c>
      <c r="H1402" s="3">
        <f t="shared" si="41"/>
        <v>0.43000000000029104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24296.46</v>
      </c>
      <c r="D1403" s="2">
        <f>'RAS-funkcijski'!E7</f>
        <v>39796.97</v>
      </c>
      <c r="E1403" s="2">
        <v>0</v>
      </c>
      <c r="F1403" s="2">
        <v>0</v>
      </c>
      <c r="G1403" s="3">
        <f t="shared" si="52"/>
        <v>311.6712</v>
      </c>
      <c r="H1403" s="3">
        <f t="shared" si="41"/>
        <v>0.48999999999796273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2583.39</v>
      </c>
      <c r="D1404" s="2">
        <f>'RAS-funkcijski'!E8</f>
        <v>3252.75</v>
      </c>
      <c r="E1404" s="2">
        <v>0</v>
      </c>
      <c r="F1404" s="2">
        <v>0</v>
      </c>
      <c r="G1404" s="3">
        <f t="shared" si="52"/>
        <v>36.355560000000004</v>
      </c>
      <c r="H1404" s="3">
        <f t="shared" si="41"/>
        <v>0.63999999999987267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298628.43</v>
      </c>
      <c r="D1409" s="2">
        <f>'RAS-funkcijski'!E13</f>
        <v>381718.84</v>
      </c>
      <c r="E1409" s="2">
        <v>0</v>
      </c>
      <c r="F1409" s="2">
        <v>0</v>
      </c>
      <c r="G1409" s="3">
        <f t="shared" si="52"/>
        <v>9558.5949899999996</v>
      </c>
      <c r="H1409" s="3">
        <f t="shared" si="41"/>
        <v>0.58999999996740371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295241.46000000002</v>
      </c>
      <c r="D1410" s="2">
        <f>'RAS-funkcijski'!E14</f>
        <v>381392.59</v>
      </c>
      <c r="E1410" s="2">
        <v>0</v>
      </c>
      <c r="F1410" s="2">
        <v>0</v>
      </c>
      <c r="G1410" s="3">
        <f t="shared" si="52"/>
        <v>10580.2664</v>
      </c>
      <c r="H1410" s="3">
        <f t="shared" si="41"/>
        <v>0.86999999999534339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3386.97</v>
      </c>
      <c r="D1412" s="2">
        <f>'RAS-funkcijski'!E16</f>
        <v>326.25</v>
      </c>
      <c r="E1412" s="2">
        <v>0</v>
      </c>
      <c r="F1412" s="2">
        <v>0</v>
      </c>
      <c r="G1412" s="3">
        <f t="shared" si="52"/>
        <v>48.473639999999996</v>
      </c>
      <c r="H1412" s="3">
        <f t="shared" si="41"/>
        <v>0.28000000000020009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176588.38</v>
      </c>
      <c r="D1424" s="2">
        <f>'RAS-funkcijski'!E28</f>
        <v>125497.15</v>
      </c>
      <c r="E1424" s="2">
        <v>0</v>
      </c>
      <c r="F1424" s="2">
        <v>0</v>
      </c>
      <c r="G1424" s="3">
        <f t="shared" si="52"/>
        <v>10261.98432</v>
      </c>
      <c r="H1424" s="3">
        <f t="shared" si="41"/>
        <v>0.52999999999883585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176588.38</v>
      </c>
      <c r="D1426" s="2">
        <f>'RAS-funkcijski'!E30</f>
        <v>125497.15</v>
      </c>
      <c r="E1426" s="2">
        <v>0</v>
      </c>
      <c r="F1426" s="2">
        <v>0</v>
      </c>
      <c r="G1426" s="3">
        <f t="shared" si="52"/>
        <v>11117.149679999999</v>
      </c>
      <c r="H1426" s="3">
        <f t="shared" si="41"/>
        <v>0.52999999999883585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205373.64</v>
      </c>
      <c r="D1431" s="2">
        <f>'RAS-funkcijski'!E35</f>
        <v>260175.47</v>
      </c>
      <c r="E1431" s="2">
        <v>0</v>
      </c>
      <c r="F1431" s="2">
        <v>0</v>
      </c>
      <c r="G1431" s="3">
        <f t="shared" si="52"/>
        <v>22497.46198</v>
      </c>
      <c r="H1431" s="3">
        <f t="shared" si="41"/>
        <v>0.82999999998719431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3497.84</v>
      </c>
      <c r="D1432" s="2">
        <f>'RAS-funkcijski'!E36</f>
        <v>0</v>
      </c>
      <c r="E1432" s="2">
        <v>0</v>
      </c>
      <c r="F1432" s="2">
        <v>0</v>
      </c>
      <c r="G1432" s="3">
        <f t="shared" si="52"/>
        <v>111.93088</v>
      </c>
      <c r="H1432" s="3">
        <f t="shared" si="41"/>
        <v>0.15999999999985448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3497.84</v>
      </c>
      <c r="D1434" s="2">
        <f>'RAS-funkcijski'!E38</f>
        <v>0</v>
      </c>
      <c r="E1434" s="2">
        <v>0</v>
      </c>
      <c r="F1434" s="2">
        <v>0</v>
      </c>
      <c r="G1434" s="3">
        <f t="shared" si="52"/>
        <v>118.92656000000001</v>
      </c>
      <c r="H1434" s="3">
        <f t="shared" si="41"/>
        <v>0.15999999999985448</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21775.39</v>
      </c>
      <c r="D1435" s="2">
        <f>'RAS-funkcijski'!E39</f>
        <v>10653.23</v>
      </c>
      <c r="E1435" s="2">
        <v>0</v>
      </c>
      <c r="F1435" s="2">
        <v>0</v>
      </c>
      <c r="G1435" s="3">
        <f t="shared" si="52"/>
        <v>1507.8647500000002</v>
      </c>
      <c r="H1435" s="3">
        <f t="shared" si="41"/>
        <v>0.61999999999898137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21775.39</v>
      </c>
      <c r="D1436" s="2">
        <f>'RAS-funkcijski'!E40</f>
        <v>10653.23</v>
      </c>
      <c r="E1436" s="2">
        <v>0</v>
      </c>
      <c r="F1436" s="2">
        <v>0</v>
      </c>
      <c r="G1436" s="3">
        <f t="shared" si="52"/>
        <v>1550.9465999999998</v>
      </c>
      <c r="H1436" s="3">
        <f t="shared" si="41"/>
        <v>0.61999999999898137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180100.41</v>
      </c>
      <c r="D1450" s="2">
        <f>'RAS-funkcijski'!E54</f>
        <v>249522.24</v>
      </c>
      <c r="E1450" s="2">
        <v>0</v>
      </c>
      <c r="F1450" s="2">
        <v>0</v>
      </c>
      <c r="G1450" s="3">
        <f t="shared" si="52"/>
        <v>33957.244500000001</v>
      </c>
      <c r="H1450" s="3">
        <f t="shared" si="63"/>
        <v>0.64999999999417923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180100.41</v>
      </c>
      <c r="D1451" s="2">
        <f>'RAS-funkcijski'!E55</f>
        <v>249522.24</v>
      </c>
      <c r="E1451" s="2">
        <v>0</v>
      </c>
      <c r="F1451" s="2">
        <v>0</v>
      </c>
      <c r="G1451" s="3">
        <f t="shared" si="52"/>
        <v>34636.389389999997</v>
      </c>
      <c r="H1451" s="3">
        <f t="shared" si="63"/>
        <v>0.64999999999417923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60048.14</v>
      </c>
      <c r="D1471" s="2">
        <f>'RAS-funkcijski'!E75</f>
        <v>37528.050000000003</v>
      </c>
      <c r="E1471" s="2">
        <v>0</v>
      </c>
      <c r="F1471" s="2">
        <v>0</v>
      </c>
      <c r="G1471" s="3">
        <f t="shared" si="52"/>
        <v>9592.4010400000006</v>
      </c>
      <c r="H1471" s="3">
        <f t="shared" si="63"/>
        <v>0.19000000000232831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12282.36</v>
      </c>
      <c r="D1475" s="2">
        <f>'RAS-funkcijski'!E79</f>
        <v>6862.62</v>
      </c>
      <c r="E1475" s="2">
        <v>0</v>
      </c>
      <c r="F1475" s="2">
        <v>0</v>
      </c>
      <c r="G1475" s="3">
        <f t="shared" si="52"/>
        <v>1950.5700000000002</v>
      </c>
      <c r="H1475" s="3">
        <f t="shared" si="63"/>
        <v>0.74000000000069122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47765.78</v>
      </c>
      <c r="D1477" s="2">
        <f>'RAS-funkcijski'!E81</f>
        <v>30665.43</v>
      </c>
      <c r="E1477" s="2">
        <v>0</v>
      </c>
      <c r="F1477" s="2">
        <v>0</v>
      </c>
      <c r="G1477" s="3">
        <f t="shared" si="52"/>
        <v>8400.4412799999991</v>
      </c>
      <c r="H1477" s="3">
        <f t="shared" si="63"/>
        <v>0.65000000000145519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189872.55</v>
      </c>
      <c r="D1478" s="2">
        <f>'RAS-funkcijski'!E82</f>
        <v>412490.53</v>
      </c>
      <c r="E1478" s="2">
        <v>0</v>
      </c>
      <c r="F1478" s="2">
        <v>0</v>
      </c>
      <c r="G1478" s="3">
        <f t="shared" si="52"/>
        <v>79158.581579999998</v>
      </c>
      <c r="H1478" s="3">
        <f t="shared" si="63"/>
        <v>0.91999999998370185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109120.17</v>
      </c>
      <c r="D1480" s="2">
        <f>'RAS-funkcijski'!E84</f>
        <v>231653.57</v>
      </c>
      <c r="E1480" s="2">
        <v>0</v>
      </c>
      <c r="F1480" s="2">
        <v>0</v>
      </c>
      <c r="G1480" s="3">
        <f t="shared" si="52"/>
        <v>45794.184800000003</v>
      </c>
      <c r="H1480" s="3">
        <f t="shared" si="63"/>
        <v>0.59999999999126885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80752.38</v>
      </c>
      <c r="D1482" s="2">
        <f>'RAS-funkcijski'!E86</f>
        <v>180836.96</v>
      </c>
      <c r="E1482" s="2">
        <v>0</v>
      </c>
      <c r="F1482" s="2">
        <v>0</v>
      </c>
      <c r="G1482" s="3">
        <f t="shared" si="52"/>
        <v>36278.956599999998</v>
      </c>
      <c r="H1482" s="3">
        <f t="shared" si="63"/>
        <v>0.42000000001280569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58777.599999999999</v>
      </c>
      <c r="D1503" s="2">
        <f>'RAS-funkcijski'!E107</f>
        <v>81547.87</v>
      </c>
      <c r="E1503" s="2">
        <v>0</v>
      </c>
      <c r="F1503" s="2">
        <v>0</v>
      </c>
      <c r="G1503" s="3">
        <f t="shared" si="52"/>
        <v>22852.954019999997</v>
      </c>
      <c r="H1503" s="3">
        <f t="shared" si="63"/>
        <v>0.5300000000061118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58777.599999999999</v>
      </c>
      <c r="D1509" s="2">
        <f>'RAS-funkcijski'!E113</f>
        <v>81547.87</v>
      </c>
      <c r="E1509" s="2">
        <v>0</v>
      </c>
      <c r="F1509" s="2">
        <v>0</v>
      </c>
      <c r="G1509" s="3">
        <f t="shared" si="52"/>
        <v>24184.194059999998</v>
      </c>
      <c r="H1509" s="3">
        <f t="shared" si="63"/>
        <v>0.5300000000061118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325337.99</v>
      </c>
      <c r="D1510" s="2">
        <f>'RAS-funkcijski'!E114</f>
        <v>420441.36</v>
      </c>
      <c r="E1510" s="2">
        <v>0</v>
      </c>
      <c r="F1510" s="2">
        <v>0</v>
      </c>
      <c r="G1510" s="3">
        <f t="shared" si="52"/>
        <v>128284.2781</v>
      </c>
      <c r="H1510" s="3">
        <f t="shared" si="63"/>
        <v>0.36999999999534339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321983.39</v>
      </c>
      <c r="D1511" s="2">
        <f>'RAS-funkcijski'!E115</f>
        <v>415061.36</v>
      </c>
      <c r="E1511" s="2">
        <v>0</v>
      </c>
      <c r="F1511" s="2">
        <v>0</v>
      </c>
      <c r="G1511" s="3">
        <f t="shared" si="52"/>
        <v>127883.77821</v>
      </c>
      <c r="H1511" s="3">
        <f t="shared" si="63"/>
        <v>0.75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309066.78000000003</v>
      </c>
      <c r="D1512" s="2">
        <f>'RAS-funkcijski'!E116</f>
        <v>387408.63</v>
      </c>
      <c r="E1512" s="2">
        <v>0</v>
      </c>
      <c r="F1512" s="2">
        <v>0</v>
      </c>
      <c r="G1512" s="3">
        <f t="shared" si="52"/>
        <v>121395.01248</v>
      </c>
      <c r="H1512" s="3">
        <f t="shared" si="63"/>
        <v>0.58999999996740371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12916.61</v>
      </c>
      <c r="D1513" s="2">
        <f>'RAS-funkcijski'!E117</f>
        <v>27652.73</v>
      </c>
      <c r="E1513" s="2">
        <v>0</v>
      </c>
      <c r="F1513" s="2">
        <v>0</v>
      </c>
      <c r="G1513" s="3">
        <f t="shared" si="52"/>
        <v>7709.0939100000005</v>
      </c>
      <c r="H1513" s="3">
        <f t="shared" si="63"/>
        <v>0.65999999999985448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3354.6</v>
      </c>
      <c r="D1518" s="2">
        <f>'RAS-funkcijski'!E122</f>
        <v>5380</v>
      </c>
      <c r="E1518" s="2">
        <v>0</v>
      </c>
      <c r="F1518" s="2">
        <v>0</v>
      </c>
      <c r="G1518" s="3">
        <f t="shared" si="52"/>
        <v>1665.5227999999997</v>
      </c>
      <c r="H1518" s="3">
        <f t="shared" si="63"/>
        <v>0.40000000000009095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3354.6</v>
      </c>
      <c r="D1519" s="2">
        <f>'RAS-funkcijski'!E123</f>
        <v>5380</v>
      </c>
      <c r="E1519" s="2">
        <v>0</v>
      </c>
      <c r="F1519" s="2">
        <v>0</v>
      </c>
      <c r="G1519" s="3">
        <f t="shared" si="52"/>
        <v>1679.6374000000001</v>
      </c>
      <c r="H1519" s="3">
        <f t="shared" si="63"/>
        <v>0.40000000000009095</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291038.41000000003</v>
      </c>
      <c r="D1525" s="2">
        <f>'RAS-funkcijski'!E129</f>
        <v>508684.41</v>
      </c>
      <c r="E1525" s="2">
        <v>0</v>
      </c>
      <c r="F1525" s="2">
        <v>0</v>
      </c>
      <c r="G1525" s="3">
        <f t="shared" si="52"/>
        <v>163550.90375</v>
      </c>
      <c r="H1525" s="3">
        <f t="shared" si="63"/>
        <v>0.82000000000698492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235500.79</v>
      </c>
      <c r="D1529" s="2">
        <f>'RAS-funkcijski'!E133</f>
        <v>431244.16</v>
      </c>
      <c r="E1529" s="2">
        <v>0</v>
      </c>
      <c r="F1529" s="2">
        <v>0</v>
      </c>
      <c r="G1529" s="3">
        <f t="shared" si="52"/>
        <v>141640.59518999999</v>
      </c>
      <c r="H1529" s="3">
        <f t="shared" si="63"/>
        <v>0.36999999996623956</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25524.07</v>
      </c>
      <c r="D1531" s="2">
        <f>'RAS-funkcijski'!E135</f>
        <v>41451.769999999997</v>
      </c>
      <c r="E1531" s="2">
        <v>0</v>
      </c>
      <c r="F1531" s="2">
        <v>0</v>
      </c>
      <c r="G1531" s="3">
        <f t="shared" si="52"/>
        <v>14204.016909999998</v>
      </c>
      <c r="H1531" s="3">
        <f t="shared" si="63"/>
        <v>0.30000000000291038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30013.55</v>
      </c>
      <c r="D1534" s="2">
        <f>'RAS-funkcijski'!E138</f>
        <v>32661.599999999999</v>
      </c>
      <c r="E1534" s="2">
        <v>0</v>
      </c>
      <c r="F1534" s="2">
        <v>0</v>
      </c>
      <c r="G1534" s="3">
        <f t="shared" si="52"/>
        <v>12775.124500000002</v>
      </c>
      <c r="H1534" s="3">
        <f t="shared" si="63"/>
        <v>0.85000000000218279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3326.88</v>
      </c>
      <c r="E1536" s="2">
        <v>0</v>
      </c>
      <c r="F1536" s="2">
        <v>0</v>
      </c>
      <c r="G1536" s="3">
        <f t="shared" si="52"/>
        <v>904.91136000000006</v>
      </c>
      <c r="H1536" s="3">
        <f t="shared" si="63"/>
        <v>0.11999999999989086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1632544.9900000002</v>
      </c>
      <c r="D1537" s="14">
        <f>'RAS-funkcijski'!E141</f>
        <v>2271133.4000000004</v>
      </c>
      <c r="E1537" s="14">
        <v>0</v>
      </c>
      <c r="F1537" s="14">
        <v>0</v>
      </c>
      <c r="G1537" s="15">
        <f t="shared" si="52"/>
        <v>845949.21523000021</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145984.63</v>
      </c>
      <c r="D1582" s="7"/>
      <c r="E1582" s="7">
        <v>0</v>
      </c>
      <c r="F1582" s="7">
        <v>0</v>
      </c>
      <c r="G1582" s="8">
        <f t="shared" ref="G1582:G1686" si="70">B1582/1000*C1582</f>
        <v>145.98463000000001</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2386284.89</v>
      </c>
      <c r="D1583" s="2">
        <v>0</v>
      </c>
      <c r="E1583" s="2">
        <v>0</v>
      </c>
      <c r="F1583" s="2">
        <v>0</v>
      </c>
      <c r="G1583" s="3">
        <f t="shared" si="70"/>
        <v>4772.5697800000007</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1734149.48</v>
      </c>
      <c r="D1585" s="2">
        <v>0</v>
      </c>
      <c r="E1585" s="2">
        <v>0</v>
      </c>
      <c r="F1585" s="2">
        <v>0</v>
      </c>
      <c r="G1585" s="3">
        <f t="shared" si="70"/>
        <v>6936.5979200000002</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893832.67</v>
      </c>
      <c r="D1586" s="2">
        <v>0</v>
      </c>
      <c r="E1586" s="2">
        <v>0</v>
      </c>
      <c r="F1586" s="2">
        <v>0</v>
      </c>
      <c r="G1586" s="3">
        <f t="shared" si="70"/>
        <v>4469.1633500000007</v>
      </c>
      <c r="H1586" s="3">
        <f t="shared" si="71"/>
        <v>0.32999999995809048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474038.21</v>
      </c>
      <c r="D1587" s="2">
        <v>0</v>
      </c>
      <c r="E1587" s="2">
        <v>0</v>
      </c>
      <c r="F1587" s="2">
        <v>0</v>
      </c>
      <c r="G1587" s="3">
        <f t="shared" si="70"/>
        <v>2844.2292600000001</v>
      </c>
      <c r="H1587" s="3">
        <f t="shared" si="71"/>
        <v>0.21000000002095476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5229.26</v>
      </c>
      <c r="D1588" s="2">
        <v>0</v>
      </c>
      <c r="E1588" s="2">
        <v>0</v>
      </c>
      <c r="F1588" s="2">
        <v>0</v>
      </c>
      <c r="G1588" s="3">
        <f t="shared" si="70"/>
        <v>36.604820000000004</v>
      </c>
      <c r="H1588" s="3">
        <f t="shared" si="71"/>
        <v>0.26000000000021828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233.13</v>
      </c>
      <c r="D1589" s="2">
        <v>0</v>
      </c>
      <c r="E1589" s="2">
        <v>0</v>
      </c>
      <c r="F1589" s="2">
        <v>0</v>
      </c>
      <c r="G1589" s="3">
        <f t="shared" si="70"/>
        <v>1.86504</v>
      </c>
      <c r="H1589" s="3">
        <f t="shared" si="71"/>
        <v>0.12999999999999545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12792.44</v>
      </c>
      <c r="D1590" s="2">
        <v>0</v>
      </c>
      <c r="E1590" s="2">
        <v>0</v>
      </c>
      <c r="F1590" s="2">
        <v>0</v>
      </c>
      <c r="G1590" s="3">
        <f>B1590/1000*C1590</f>
        <v>115.13195999999999</v>
      </c>
      <c r="H1590" s="3">
        <f>ABS(C1590-ROUND(C1590,0))</f>
        <v>0.44000000000050932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79493.37</v>
      </c>
      <c r="D1591" s="2">
        <v>0</v>
      </c>
      <c r="E1591" s="2">
        <v>0</v>
      </c>
      <c r="F1591" s="2">
        <v>0</v>
      </c>
      <c r="G1591" s="3">
        <f t="shared" si="70"/>
        <v>794.93369999999993</v>
      </c>
      <c r="H1591" s="3">
        <f t="shared" si="71"/>
        <v>0.36999999999534339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5000</v>
      </c>
      <c r="D1592" s="2">
        <v>0</v>
      </c>
      <c r="E1592" s="2">
        <v>0</v>
      </c>
      <c r="F1592" s="2">
        <v>0</v>
      </c>
      <c r="G1592" s="3">
        <f t="shared" si="70"/>
        <v>55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263530.40000000002</v>
      </c>
      <c r="D1593" s="2">
        <v>0</v>
      </c>
      <c r="E1593" s="2">
        <v>0</v>
      </c>
      <c r="F1593" s="2">
        <v>0</v>
      </c>
      <c r="G1593" s="3">
        <f t="shared" si="70"/>
        <v>3162.3648000000003</v>
      </c>
      <c r="H1593" s="3">
        <f t="shared" si="71"/>
        <v>0.40000000002328306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533383.18999999994</v>
      </c>
      <c r="D1594" s="2">
        <v>0</v>
      </c>
      <c r="E1594" s="2">
        <v>0</v>
      </c>
      <c r="F1594" s="2">
        <v>0</v>
      </c>
      <c r="G1594" s="3">
        <f t="shared" si="70"/>
        <v>6933.9814699999988</v>
      </c>
      <c r="H1594" s="3">
        <f t="shared" si="71"/>
        <v>0.18999999994412065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105787.41</v>
      </c>
      <c r="D1595" s="2">
        <v>0</v>
      </c>
      <c r="E1595" s="2">
        <v>0</v>
      </c>
      <c r="F1595" s="2">
        <v>0</v>
      </c>
      <c r="G1595" s="3">
        <f t="shared" si="70"/>
        <v>1481.0237400000001</v>
      </c>
      <c r="H1595" s="3">
        <f t="shared" si="71"/>
        <v>0.41000000000349246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105787.41</v>
      </c>
      <c r="D1599" s="2">
        <v>0</v>
      </c>
      <c r="E1599" s="2">
        <v>0</v>
      </c>
      <c r="F1599" s="2">
        <v>0</v>
      </c>
      <c r="G1599" s="3">
        <f t="shared" si="70"/>
        <v>1904.17338</v>
      </c>
      <c r="H1599" s="3">
        <f t="shared" si="71"/>
        <v>0.41000000000349246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12964.81</v>
      </c>
      <c r="D1601" s="2">
        <v>0</v>
      </c>
      <c r="E1601" s="2">
        <v>0</v>
      </c>
      <c r="F1601" s="2">
        <v>0</v>
      </c>
      <c r="G1601" s="3">
        <f>B1601/1000*C1601</f>
        <v>259.2962</v>
      </c>
      <c r="H1601" s="3">
        <f>ABS(C1601-ROUND(C1601,0))</f>
        <v>0.19000000000050932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2177153.0599999996</v>
      </c>
      <c r="D1602" s="2">
        <v>0</v>
      </c>
      <c r="E1602" s="2">
        <v>0</v>
      </c>
      <c r="F1602" s="2">
        <v>0</v>
      </c>
      <c r="G1602" s="3">
        <f t="shared" si="70"/>
        <v>45720.214259999993</v>
      </c>
      <c r="H1602" s="3">
        <f t="shared" si="71"/>
        <v>5.9999999590218067E-2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1747251.9099999997</v>
      </c>
      <c r="D1604" s="2">
        <v>0</v>
      </c>
      <c r="E1604" s="2">
        <v>0</v>
      </c>
      <c r="F1604" s="2">
        <v>0</v>
      </c>
      <c r="G1604" s="3">
        <f t="shared" si="70"/>
        <v>40186.793929999993</v>
      </c>
      <c r="H1604" s="3">
        <f t="shared" si="71"/>
        <v>9.0000000316649675E-2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883480.04</v>
      </c>
      <c r="D1605" s="2">
        <v>0</v>
      </c>
      <c r="E1605" s="2">
        <v>0</v>
      </c>
      <c r="F1605" s="2">
        <v>0</v>
      </c>
      <c r="G1605" s="3">
        <f t="shared" si="70"/>
        <v>21203.520960000002</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478021.51</v>
      </c>
      <c r="D1606" s="2">
        <v>0</v>
      </c>
      <c r="E1606" s="2">
        <v>0</v>
      </c>
      <c r="F1606" s="2">
        <v>0</v>
      </c>
      <c r="G1606" s="3">
        <f t="shared" si="70"/>
        <v>11950.537750000001</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5142</v>
      </c>
      <c r="D1607" s="2">
        <v>0</v>
      </c>
      <c r="E1607" s="2">
        <v>0</v>
      </c>
      <c r="F1607" s="2">
        <v>0</v>
      </c>
      <c r="G1607" s="3">
        <f t="shared" si="70"/>
        <v>133.69200000000001</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233.13</v>
      </c>
      <c r="D1608" s="2">
        <v>0</v>
      </c>
      <c r="E1608" s="2">
        <v>0</v>
      </c>
      <c r="F1608" s="2">
        <v>0</v>
      </c>
      <c r="G1608" s="3">
        <f t="shared" si="70"/>
        <v>6.2945099999999998</v>
      </c>
      <c r="H1608" s="3">
        <f t="shared" si="71"/>
        <v>0.12999999999999545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12792.44</v>
      </c>
      <c r="D1609" s="2">
        <v>0</v>
      </c>
      <c r="E1609" s="2">
        <v>0</v>
      </c>
      <c r="F1609" s="2">
        <v>0</v>
      </c>
      <c r="G1609" s="3">
        <f>B1609/1000*C1609</f>
        <v>358.18832000000003</v>
      </c>
      <c r="H1609" s="3">
        <f>ABS(C1609-ROUND(C1609,0))</f>
        <v>0.44000000000050932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79493.37</v>
      </c>
      <c r="D1610" s="2">
        <v>0</v>
      </c>
      <c r="E1610" s="2">
        <v>0</v>
      </c>
      <c r="F1610" s="2">
        <v>0</v>
      </c>
      <c r="G1610" s="3">
        <f t="shared" si="70"/>
        <v>2305.30773</v>
      </c>
      <c r="H1610" s="3">
        <f t="shared" si="71"/>
        <v>0.36999999999534339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5000</v>
      </c>
      <c r="D1611" s="2">
        <v>0</v>
      </c>
      <c r="E1611" s="2">
        <v>0</v>
      </c>
      <c r="F1611" s="2">
        <v>0</v>
      </c>
      <c r="G1611" s="3">
        <f t="shared" si="70"/>
        <v>150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283089.42</v>
      </c>
      <c r="D1612" s="2">
        <v>0</v>
      </c>
      <c r="E1612" s="2">
        <v>0</v>
      </c>
      <c r="F1612" s="2">
        <v>0</v>
      </c>
      <c r="G1612" s="3">
        <f t="shared" si="70"/>
        <v>8775.7720200000003</v>
      </c>
      <c r="H1612" s="3">
        <f t="shared" si="71"/>
        <v>0.41999999998370185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420041.15</v>
      </c>
      <c r="D1613" s="2">
        <v>0</v>
      </c>
      <c r="E1613" s="2">
        <v>0</v>
      </c>
      <c r="F1613" s="2">
        <v>0</v>
      </c>
      <c r="G1613" s="3">
        <f t="shared" si="70"/>
        <v>13441.316800000001</v>
      </c>
      <c r="H1613" s="3">
        <f t="shared" si="71"/>
        <v>0.15000000002328306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9860</v>
      </c>
      <c r="D1620" s="2">
        <v>0</v>
      </c>
      <c r="E1620" s="2">
        <v>0</v>
      </c>
      <c r="F1620" s="2">
        <v>0</v>
      </c>
      <c r="G1620" s="3">
        <f>B1620/1000*C1620</f>
        <v>384.54</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355116.46000000043</v>
      </c>
      <c r="D1621" s="2">
        <v>0</v>
      </c>
      <c r="E1621" s="2">
        <v>0</v>
      </c>
      <c r="F1621" s="2">
        <v>0</v>
      </c>
      <c r="G1621" s="3">
        <f t="shared" si="70"/>
        <v>14204.658400000017</v>
      </c>
      <c r="H1621" s="3">
        <f t="shared" si="71"/>
        <v>0.46000000042840838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252597.87000000002</v>
      </c>
      <c r="D1622" s="2">
        <v>0</v>
      </c>
      <c r="E1622" s="2">
        <v>0</v>
      </c>
      <c r="F1622" s="2">
        <v>0</v>
      </c>
      <c r="G1622" s="3">
        <f t="shared" si="70"/>
        <v>10356.512670000002</v>
      </c>
      <c r="H1622" s="3">
        <f t="shared" si="71"/>
        <v>0.12999999997555278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10610.16</v>
      </c>
      <c r="D1628" s="2">
        <v>0</v>
      </c>
      <c r="E1628" s="2">
        <v>0</v>
      </c>
      <c r="F1628" s="2">
        <v>0</v>
      </c>
      <c r="G1628" s="3">
        <f t="shared" si="70"/>
        <v>498.67752000000002</v>
      </c>
      <c r="H1628" s="3">
        <f t="shared" si="71"/>
        <v>0.15999999999985448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7510.65</v>
      </c>
      <c r="D1634" s="2">
        <v>0</v>
      </c>
      <c r="E1634" s="2">
        <v>0</v>
      </c>
      <c r="F1634" s="2">
        <v>0</v>
      </c>
      <c r="G1634" s="3">
        <f t="shared" si="70"/>
        <v>398.06444999999997</v>
      </c>
      <c r="H1634" s="3">
        <f t="shared" si="71"/>
        <v>0.3500000000003638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2754.8</v>
      </c>
      <c r="D1635" s="2">
        <v>0</v>
      </c>
      <c r="E1635" s="2">
        <v>0</v>
      </c>
      <c r="F1635" s="2">
        <v>0</v>
      </c>
      <c r="G1635" s="3">
        <f t="shared" si="70"/>
        <v>148.75920000000002</v>
      </c>
      <c r="H1635" s="3">
        <f t="shared" si="71"/>
        <v>0.1999999999998181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2508.19</v>
      </c>
      <c r="D1637" s="2">
        <v>0</v>
      </c>
      <c r="E1637" s="2">
        <v>0</v>
      </c>
      <c r="F1637" s="2">
        <v>0</v>
      </c>
      <c r="G1637" s="3">
        <f t="shared" si="70"/>
        <v>140.45864</v>
      </c>
      <c r="H1637" s="3">
        <f t="shared" si="71"/>
        <v>0.19000000000005457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2247.66</v>
      </c>
      <c r="D1638" s="2">
        <v>0</v>
      </c>
      <c r="E1638" s="2">
        <v>0</v>
      </c>
      <c r="F1638" s="2">
        <v>0</v>
      </c>
      <c r="G1638" s="3">
        <f t="shared" si="70"/>
        <v>128.11661999999998</v>
      </c>
      <c r="H1638" s="3">
        <f t="shared" si="71"/>
        <v>0.34000000000014552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0.46</v>
      </c>
      <c r="D1639" s="2">
        <v>0</v>
      </c>
      <c r="E1639" s="2">
        <v>0</v>
      </c>
      <c r="F1639" s="2">
        <v>0</v>
      </c>
      <c r="G1639" s="3">
        <f t="shared" si="70"/>
        <v>2.6680000000000002E-2</v>
      </c>
      <c r="H1639" s="3">
        <f t="shared" si="71"/>
        <v>0.46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0.46</v>
      </c>
      <c r="D1642" s="2">
        <v>0</v>
      </c>
      <c r="E1642" s="2">
        <v>0</v>
      </c>
      <c r="F1642" s="2">
        <v>0</v>
      </c>
      <c r="G1642" s="3">
        <f t="shared" si="70"/>
        <v>2.8060000000000002E-2</v>
      </c>
      <c r="H1642" s="3">
        <f t="shared" si="71"/>
        <v>0.46</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3099.05</v>
      </c>
      <c r="D1664" s="2">
        <v>0</v>
      </c>
      <c r="E1664" s="2">
        <v>0</v>
      </c>
      <c r="F1664" s="2">
        <v>0</v>
      </c>
      <c r="G1664" s="3">
        <f t="shared" si="70"/>
        <v>257.22115000000002</v>
      </c>
      <c r="H1664" s="3">
        <f t="shared" si="71"/>
        <v>5.0000000000181899E-2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1592.54</v>
      </c>
      <c r="D1665" s="2">
        <v>0</v>
      </c>
      <c r="E1665" s="2">
        <v>0</v>
      </c>
      <c r="F1665" s="2">
        <v>0</v>
      </c>
      <c r="G1665" s="3">
        <f t="shared" si="70"/>
        <v>133.77336</v>
      </c>
      <c r="H1665" s="3">
        <f t="shared" si="71"/>
        <v>0.46000000000003638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6.51</v>
      </c>
      <c r="D1666" s="2">
        <v>0</v>
      </c>
      <c r="E1666" s="2">
        <v>0</v>
      </c>
      <c r="F1666" s="2">
        <v>0</v>
      </c>
      <c r="G1666" s="3">
        <f t="shared" si="70"/>
        <v>0.55335000000000001</v>
      </c>
      <c r="H1666" s="3">
        <f t="shared" si="71"/>
        <v>0.49000000000000021</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1500</v>
      </c>
      <c r="D1668" s="2">
        <v>0</v>
      </c>
      <c r="E1668" s="2">
        <v>0</v>
      </c>
      <c r="F1668" s="2">
        <v>0</v>
      </c>
      <c r="G1668" s="3">
        <f t="shared" si="70"/>
        <v>130.5</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133095.49000000002</v>
      </c>
      <c r="D1669" s="2">
        <v>0</v>
      </c>
      <c r="E1669" s="2">
        <v>0</v>
      </c>
      <c r="F1669" s="2">
        <v>0</v>
      </c>
      <c r="G1669" s="3">
        <f t="shared" si="70"/>
        <v>11712.403120000001</v>
      </c>
      <c r="H1669" s="3">
        <f t="shared" si="71"/>
        <v>0.4900000000197906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84507.74</v>
      </c>
      <c r="D1670" s="2">
        <v>0</v>
      </c>
      <c r="E1670" s="2">
        <v>0</v>
      </c>
      <c r="F1670" s="2">
        <v>0</v>
      </c>
      <c r="G1670" s="3">
        <f t="shared" si="70"/>
        <v>7521.1888600000002</v>
      </c>
      <c r="H1670" s="3">
        <f t="shared" si="71"/>
        <v>0.25999999999476131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19531.88</v>
      </c>
      <c r="D1671" s="2">
        <v>0</v>
      </c>
      <c r="E1671" s="2">
        <v>0</v>
      </c>
      <c r="F1671" s="2">
        <v>0</v>
      </c>
      <c r="G1671" s="3">
        <f t="shared" si="70"/>
        <v>1757.8692000000001</v>
      </c>
      <c r="H1671" s="3">
        <f t="shared" si="71"/>
        <v>0.11999999999898137</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29055.87</v>
      </c>
      <c r="D1673" s="2">
        <v>0</v>
      </c>
      <c r="E1673" s="2">
        <v>0</v>
      </c>
      <c r="F1673" s="2">
        <v>0</v>
      </c>
      <c r="G1673" s="3">
        <f t="shared" si="70"/>
        <v>2673.1400399999998</v>
      </c>
      <c r="H1673" s="3">
        <f t="shared" si="71"/>
        <v>0.13000000000101863</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105787.41</v>
      </c>
      <c r="D1674" s="2">
        <v>0</v>
      </c>
      <c r="E1674" s="2">
        <v>0</v>
      </c>
      <c r="F1674" s="2">
        <v>0</v>
      </c>
      <c r="G1674" s="3">
        <f t="shared" si="70"/>
        <v>9838.2291299999997</v>
      </c>
      <c r="H1674" s="3">
        <f t="shared" si="71"/>
        <v>0.41000000000349246</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105787.41</v>
      </c>
      <c r="D1678" s="2">
        <v>0</v>
      </c>
      <c r="E1678" s="2">
        <v>0</v>
      </c>
      <c r="F1678" s="2">
        <v>0</v>
      </c>
      <c r="G1678" s="3">
        <f t="shared" si="70"/>
        <v>10261.378770000001</v>
      </c>
      <c r="H1678" s="3">
        <f t="shared" si="71"/>
        <v>0.41000000000349246</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3104.81</v>
      </c>
      <c r="D1680" s="2">
        <v>0</v>
      </c>
      <c r="E1680" s="2">
        <v>0</v>
      </c>
      <c r="F1680" s="2">
        <v>0</v>
      </c>
      <c r="G1680" s="3">
        <f>B1680/1000*C1680</f>
        <v>307.37619000000001</v>
      </c>
      <c r="H1680" s="3">
        <f>ABS(C1680-ROUND(C1680,0))</f>
        <v>0.19000000000005457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102518.59</v>
      </c>
      <c r="D1681" s="2">
        <v>0</v>
      </c>
      <c r="E1681" s="2">
        <v>0</v>
      </c>
      <c r="F1681" s="2">
        <v>0</v>
      </c>
      <c r="G1681" s="3">
        <f t="shared" si="70"/>
        <v>10251.859</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88985.59</v>
      </c>
      <c r="D1683" s="2">
        <v>0</v>
      </c>
      <c r="E1683" s="2">
        <v>0</v>
      </c>
      <c r="F1683" s="2">
        <v>0</v>
      </c>
      <c r="G1683" s="3">
        <f t="shared" si="70"/>
        <v>9076.5301799999997</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13533</v>
      </c>
      <c r="D1684" s="2">
        <v>0</v>
      </c>
      <c r="E1684" s="2">
        <v>0</v>
      </c>
      <c r="F1684" s="2">
        <v>0</v>
      </c>
      <c r="G1684" s="3">
        <f t="shared" si="70"/>
        <v>1393.8989999999999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36799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1735868.18</v>
      </c>
      <c r="I17" s="275">
        <f>'PR-RAS'!E6</f>
        <v>1923157.5899999999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1314533.8600000001</v>
      </c>
      <c r="I18" s="275">
        <f>'PR-RAS'!E152</f>
        <v>1737750.21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42964.240000000194</v>
      </c>
      <c r="I20" s="275">
        <f>'PR-RAS'!E650</f>
        <v>214192.26</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5066957.0999999996</v>
      </c>
      <c r="I22" s="275">
        <f>BILANCA!E7</f>
        <v>5235304.5699999994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207054.66999999998</v>
      </c>
      <c r="I23" s="275">
        <f>BILANCA!E69</f>
        <v>67440.09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145984.63</v>
      </c>
      <c r="I24" s="275">
        <f>BILANCA!E177</f>
        <v>355116.46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5128027.1399999997</v>
      </c>
      <c r="I25" s="275">
        <f>BILANCA!E251</f>
        <v>4947628.2</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325508.27999999997</v>
      </c>
      <c r="I27" s="275">
        <f>'RAS-funkcijski'!E5</f>
        <v>424768.56000000006</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205373.64</v>
      </c>
      <c r="I28" s="275">
        <f>'RAS-funkcijski'!E35</f>
        <v>260175.47</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325337.99</v>
      </c>
      <c r="I30" s="275">
        <f>'RAS-funkcijski'!E114</f>
        <v>420441.36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1632544.9900000002</v>
      </c>
      <c r="I31" s="275">
        <f>'RAS-funkcijski'!E141</f>
        <v>2271133.4000000004</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145984.63</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355116.46000000043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252597.87000000002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102518.59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41"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1735868.18</v>
      </c>
      <c r="E6" s="60">
        <f>E7+E43+E49+E82+E106+E125+E134+E140</f>
        <v>1923157.5899999999</v>
      </c>
      <c r="F6" s="45">
        <f t="shared" ref="F6:F132" si="0">IF(D6&lt;&gt;0,IF(E6/D6&gt;=100,"&gt;&gt;100",E6/D6*100),"-")</f>
        <v>110.78937975578307</v>
      </c>
    </row>
    <row r="7" spans="1:24" ht="12.75" customHeight="1" x14ac:dyDescent="0.2">
      <c r="A7" s="63">
        <v>61</v>
      </c>
      <c r="B7" s="220" t="s">
        <v>17</v>
      </c>
      <c r="C7" s="247" t="s">
        <v>18</v>
      </c>
      <c r="D7" s="60">
        <f>D8+D17+D23+D29+D36+D39</f>
        <v>446598.38999999996</v>
      </c>
      <c r="E7" s="60">
        <f>E8+E17+E23+E29+E36+E39</f>
        <v>590407.44000000006</v>
      </c>
      <c r="F7" s="45">
        <f t="shared" si="0"/>
        <v>132.20097815399649</v>
      </c>
    </row>
    <row r="8" spans="1:24" ht="12.75" customHeight="1" x14ac:dyDescent="0.2">
      <c r="A8" s="63">
        <v>611</v>
      </c>
      <c r="B8" s="220" t="s">
        <v>19</v>
      </c>
      <c r="C8" s="247" t="s">
        <v>20</v>
      </c>
      <c r="D8" s="60">
        <f>SUM(D9:D14)-D15-D16</f>
        <v>437041.06</v>
      </c>
      <c r="E8" s="60">
        <f>SUM(E9:E14)-E15-E16</f>
        <v>576970.91</v>
      </c>
      <c r="F8" s="45">
        <f t="shared" si="0"/>
        <v>132.01755230961595</v>
      </c>
    </row>
    <row r="9" spans="1:24" ht="12.75" customHeight="1" x14ac:dyDescent="0.2">
      <c r="A9" s="63">
        <v>6111</v>
      </c>
      <c r="B9" s="65" t="s">
        <v>21</v>
      </c>
      <c r="C9" s="247" t="s">
        <v>22</v>
      </c>
      <c r="D9" s="194">
        <v>467701.41</v>
      </c>
      <c r="E9" s="194">
        <v>506221.81</v>
      </c>
      <c r="F9" s="45">
        <f t="shared" si="0"/>
        <v>108.23610944427129</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57559.73</v>
      </c>
      <c r="E13" s="194">
        <v>70749.100000000006</v>
      </c>
      <c r="F13" s="45">
        <f t="shared" si="0"/>
        <v>122.91423187704321</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88220.08</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8814.91</v>
      </c>
      <c r="E23" s="60">
        <f t="shared" si="2"/>
        <v>12932.269999999999</v>
      </c>
      <c r="F23" s="45">
        <f t="shared" si="0"/>
        <v>146.70904183933811</v>
      </c>
    </row>
    <row r="24" spans="1:6" ht="12.75" customHeight="1" x14ac:dyDescent="0.2">
      <c r="A24" s="63">
        <v>6131</v>
      </c>
      <c r="B24" s="65" t="s">
        <v>51</v>
      </c>
      <c r="C24" s="247" t="s">
        <v>52</v>
      </c>
      <c r="D24" s="194">
        <v>0</v>
      </c>
      <c r="E24" s="194">
        <v>588.79999999999995</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8814.91</v>
      </c>
      <c r="E27" s="194">
        <v>12343.47</v>
      </c>
      <c r="F27" s="45">
        <f t="shared" si="0"/>
        <v>140.02945010215646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742.42</v>
      </c>
      <c r="E29" s="60">
        <f>SUM(E30:E35)</f>
        <v>504.26</v>
      </c>
      <c r="F29" s="45">
        <f t="shared" si="0"/>
        <v>67.921122814579348</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742.42</v>
      </c>
      <c r="E31" s="194">
        <v>504.26</v>
      </c>
      <c r="F31" s="45">
        <f t="shared" si="0"/>
        <v>67.921122814579348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1041430.3800000001</v>
      </c>
      <c r="E49" s="60">
        <f>E50+E53+E58+E61+E64+E68+E71+E74+E77</f>
        <v>1067079.48</v>
      </c>
      <c r="F49" s="45">
        <f t="shared" si="0"/>
        <v>102.46287226612306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473988.34</v>
      </c>
      <c r="E58" s="60">
        <f t="shared" si="9"/>
        <v>396362.18</v>
      </c>
      <c r="F58" s="45">
        <f t="shared" si="0"/>
        <v>83.622770129746229</v>
      </c>
    </row>
    <row r="59" spans="1:6" ht="24" x14ac:dyDescent="0.2">
      <c r="A59" s="63">
        <v>6331</v>
      </c>
      <c r="B59" s="65" t="s">
        <v>121</v>
      </c>
      <c r="C59" s="247" t="s">
        <v>122</v>
      </c>
      <c r="D59" s="194">
        <v>454688.34</v>
      </c>
      <c r="E59" s="194">
        <v>141725</v>
      </c>
      <c r="F59" s="45">
        <f t="shared" si="0"/>
        <v>31.169701866557649</v>
      </c>
    </row>
    <row r="60" spans="1:6" ht="24" x14ac:dyDescent="0.2">
      <c r="A60" s="63">
        <v>6332</v>
      </c>
      <c r="B60" s="65" t="s">
        <v>123</v>
      </c>
      <c r="C60" s="247" t="s">
        <v>124</v>
      </c>
      <c r="D60" s="194">
        <v>19300</v>
      </c>
      <c r="E60" s="194">
        <v>254637.18</v>
      </c>
      <c r="F60" s="45">
        <f t="shared" si="0"/>
        <v>1319.3636269430051</v>
      </c>
    </row>
    <row r="61" spans="1:6" ht="12.75" customHeight="1" x14ac:dyDescent="0.2">
      <c r="A61" s="63">
        <v>634</v>
      </c>
      <c r="B61" s="65" t="s">
        <v>125</v>
      </c>
      <c r="C61" s="247" t="s">
        <v>126</v>
      </c>
      <c r="D61" s="60">
        <f t="shared" ref="D61:E61" si="10">SUM(D62:D63)</f>
        <v>11151.49</v>
      </c>
      <c r="E61" s="60">
        <f t="shared" si="10"/>
        <v>6900.3</v>
      </c>
      <c r="F61" s="45">
        <f t="shared" si="0"/>
        <v>61.877829778800866</v>
      </c>
    </row>
    <row r="62" spans="1:6" ht="12.75" customHeight="1" x14ac:dyDescent="0.2">
      <c r="A62" s="63">
        <v>6341</v>
      </c>
      <c r="B62" s="65" t="s">
        <v>127</v>
      </c>
      <c r="C62" s="247" t="s">
        <v>128</v>
      </c>
      <c r="D62" s="194">
        <v>11151.49</v>
      </c>
      <c r="E62" s="194">
        <v>6900.3</v>
      </c>
      <c r="F62" s="45">
        <f t="shared" si="0"/>
        <v>61.877829778800866</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347764.3</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347764.3</v>
      </c>
      <c r="F67" s="71" t="str">
        <f t="shared" si="0"/>
        <v>-</v>
      </c>
    </row>
    <row r="68" spans="1:6" ht="24" x14ac:dyDescent="0.2">
      <c r="A68" s="63" t="s">
        <v>139</v>
      </c>
      <c r="B68" s="183" t="s">
        <v>140</v>
      </c>
      <c r="C68" s="247" t="s">
        <v>139</v>
      </c>
      <c r="D68" s="60">
        <f t="shared" ref="D68:E68" si="11">SUM(D69:D70)</f>
        <v>0</v>
      </c>
      <c r="E68" s="60">
        <f t="shared" si="11"/>
        <v>572</v>
      </c>
      <c r="F68" s="45" t="str">
        <f t="shared" si="0"/>
        <v>-</v>
      </c>
    </row>
    <row r="69" spans="1:6" ht="12.75" customHeight="1" x14ac:dyDescent="0.2">
      <c r="A69" s="63" t="s">
        <v>141</v>
      </c>
      <c r="B69" s="64" t="s">
        <v>142</v>
      </c>
      <c r="C69" s="247" t="s">
        <v>141</v>
      </c>
      <c r="D69" s="194">
        <v>0</v>
      </c>
      <c r="E69" s="194">
        <v>572</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556290.55000000005</v>
      </c>
      <c r="E74" s="60">
        <f t="shared" si="13"/>
        <v>315480.7</v>
      </c>
      <c r="F74" s="45">
        <f t="shared" si="0"/>
        <v>56.711497256244961</v>
      </c>
    </row>
    <row r="75" spans="1:6" ht="12.75" customHeight="1" x14ac:dyDescent="0.2">
      <c r="A75" s="63" t="s">
        <v>153</v>
      </c>
      <c r="B75" s="65" t="s">
        <v>154</v>
      </c>
      <c r="C75" s="247" t="s">
        <v>153</v>
      </c>
      <c r="D75" s="194">
        <v>418239.24</v>
      </c>
      <c r="E75" s="194">
        <v>315480.7</v>
      </c>
      <c r="F75" s="45">
        <f t="shared" si="0"/>
        <v>75.430679340369892</v>
      </c>
    </row>
    <row r="76" spans="1:6" ht="12.75" customHeight="1" x14ac:dyDescent="0.2">
      <c r="A76" s="63" t="s">
        <v>155</v>
      </c>
      <c r="B76" s="65" t="s">
        <v>156</v>
      </c>
      <c r="C76" s="247" t="s">
        <v>155</v>
      </c>
      <c r="D76" s="194">
        <v>138051.31</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120828.15</v>
      </c>
      <c r="E82" s="60">
        <f t="shared" si="15"/>
        <v>146624.18</v>
      </c>
      <c r="F82" s="45">
        <f t="shared" si="0"/>
        <v>121.34935443437642</v>
      </c>
    </row>
    <row r="83" spans="1:6" ht="12.75" customHeight="1" x14ac:dyDescent="0.2">
      <c r="A83" s="63">
        <v>641</v>
      </c>
      <c r="B83" s="64" t="s">
        <v>169</v>
      </c>
      <c r="C83" s="247" t="s">
        <v>170</v>
      </c>
      <c r="D83" s="60">
        <f t="shared" ref="D83:E83" si="16">SUM(D84:D90)</f>
        <v>0.44</v>
      </c>
      <c r="E83" s="60">
        <f t="shared" si="16"/>
        <v>0.09</v>
      </c>
      <c r="F83" s="45">
        <f t="shared" si="0"/>
        <v>20.454545454545453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0.44</v>
      </c>
      <c r="E85" s="194">
        <v>0.09</v>
      </c>
      <c r="F85" s="45">
        <f t="shared" si="0"/>
        <v>20.454545454545453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120827.70999999999</v>
      </c>
      <c r="E91" s="60">
        <f t="shared" si="17"/>
        <v>146624.09</v>
      </c>
      <c r="F91" s="45">
        <f t="shared" si="0"/>
        <v>121.34972184774504</v>
      </c>
    </row>
    <row r="92" spans="1:6" ht="12.75" customHeight="1" x14ac:dyDescent="0.2">
      <c r="A92" s="63">
        <v>6421</v>
      </c>
      <c r="B92" s="64" t="s">
        <v>187</v>
      </c>
      <c r="C92" s="247" t="s">
        <v>188</v>
      </c>
      <c r="D92" s="194">
        <v>57739.26</v>
      </c>
      <c r="E92" s="194">
        <v>51484.85</v>
      </c>
      <c r="F92" s="45">
        <f t="shared" si="0"/>
        <v>89.167838313133899</v>
      </c>
    </row>
    <row r="93" spans="1:6" ht="12.75" customHeight="1" x14ac:dyDescent="0.2">
      <c r="A93" s="63">
        <v>6422</v>
      </c>
      <c r="B93" s="64" t="s">
        <v>189</v>
      </c>
      <c r="C93" s="247" t="s">
        <v>190</v>
      </c>
      <c r="D93" s="194">
        <v>63068.55</v>
      </c>
      <c r="E93" s="194">
        <v>95139.24</v>
      </c>
      <c r="F93" s="45">
        <f t="shared" si="0"/>
        <v>150.85052692665363</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19.899999999999999</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127011.26</v>
      </c>
      <c r="E106" s="60">
        <f>E107+E112+E120+E124</f>
        <v>119046.49</v>
      </c>
      <c r="F106" s="45">
        <f t="shared" si="0"/>
        <v>93.729083547395732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99300.03</v>
      </c>
      <c r="E112" s="60">
        <f t="shared" si="20"/>
        <v>100600.13</v>
      </c>
      <c r="F112" s="45">
        <f t="shared" si="0"/>
        <v>101.30926445842967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3.55</v>
      </c>
      <c r="E114" s="194">
        <v>0</v>
      </c>
      <c r="F114" s="45">
        <f t="shared" si="0"/>
        <v>0</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99296.48</v>
      </c>
      <c r="E117" s="194">
        <v>100600.13</v>
      </c>
      <c r="F117" s="45">
        <f t="shared" si="0"/>
        <v>101.31288641853166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27711.23</v>
      </c>
      <c r="E120" s="60">
        <f t="shared" si="21"/>
        <v>18446.36</v>
      </c>
      <c r="F120" s="45">
        <f t="shared" si="0"/>
        <v>66.566370384858416</v>
      </c>
    </row>
    <row r="121" spans="1:6" ht="12.75" customHeight="1" x14ac:dyDescent="0.2">
      <c r="A121" s="63">
        <v>6531</v>
      </c>
      <c r="B121" s="64" t="s">
        <v>245</v>
      </c>
      <c r="C121" s="247" t="s">
        <v>246</v>
      </c>
      <c r="D121" s="194">
        <v>11586.17</v>
      </c>
      <c r="E121" s="194">
        <v>71.540000000000006</v>
      </c>
      <c r="F121" s="45">
        <f t="shared" si="0"/>
        <v>0.61746029965035909</v>
      </c>
    </row>
    <row r="122" spans="1:6" ht="12.75" customHeight="1" x14ac:dyDescent="0.2">
      <c r="A122" s="63">
        <v>6532</v>
      </c>
      <c r="B122" s="64" t="s">
        <v>247</v>
      </c>
      <c r="C122" s="247" t="s">
        <v>248</v>
      </c>
      <c r="D122" s="194">
        <v>16125.06</v>
      </c>
      <c r="E122" s="194">
        <v>18374.82</v>
      </c>
      <c r="F122" s="45">
        <f t="shared" si="0"/>
        <v>113.95194808577456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1314533.8600000001</v>
      </c>
      <c r="E152" s="60">
        <f>E153+E164+E202+E221+E230+E262+E273</f>
        <v>1737750.21</v>
      </c>
      <c r="F152" s="45">
        <f t="shared" si="26"/>
        <v>132.19516536454984</v>
      </c>
    </row>
    <row r="153" spans="1:6" ht="12.75" customHeight="1" x14ac:dyDescent="0.2">
      <c r="A153" s="63">
        <v>31</v>
      </c>
      <c r="B153" s="64" t="s">
        <v>308</v>
      </c>
      <c r="C153" s="247" t="s">
        <v>309</v>
      </c>
      <c r="D153" s="60">
        <f t="shared" ref="D153:E153" si="30">D154+D159+D160</f>
        <v>611649.21</v>
      </c>
      <c r="E153" s="60">
        <f t="shared" si="30"/>
        <v>912325.33000000007</v>
      </c>
      <c r="F153" s="45">
        <f t="shared" si="26"/>
        <v>149.15826180826755</v>
      </c>
    </row>
    <row r="154" spans="1:6" ht="12.75" customHeight="1" x14ac:dyDescent="0.2">
      <c r="A154" s="63">
        <v>311</v>
      </c>
      <c r="B154" s="64" t="s">
        <v>310</v>
      </c>
      <c r="C154" s="247" t="s">
        <v>311</v>
      </c>
      <c r="D154" s="60">
        <f t="shared" ref="D154:E154" si="31">SUM(D155:D158)</f>
        <v>496819.61</v>
      </c>
      <c r="E154" s="60">
        <f t="shared" si="31"/>
        <v>738443.28</v>
      </c>
      <c r="F154" s="45">
        <f t="shared" si="26"/>
        <v>148.63408471336308</v>
      </c>
    </row>
    <row r="155" spans="1:6" ht="12.75" customHeight="1" x14ac:dyDescent="0.2">
      <c r="A155" s="63">
        <v>3111</v>
      </c>
      <c r="B155" s="64" t="s">
        <v>312</v>
      </c>
      <c r="C155" s="247" t="s">
        <v>313</v>
      </c>
      <c r="D155" s="194">
        <v>496819.61</v>
      </c>
      <c r="E155" s="194">
        <v>738443.28</v>
      </c>
      <c r="F155" s="45">
        <f t="shared" si="26"/>
        <v>148.63408471336308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35365.279999999999</v>
      </c>
      <c r="E159" s="194">
        <v>52028.38</v>
      </c>
      <c r="F159" s="45">
        <f t="shared" si="26"/>
        <v>147.11711599625394</v>
      </c>
    </row>
    <row r="160" spans="1:6" ht="12.75" customHeight="1" x14ac:dyDescent="0.2">
      <c r="A160" s="63">
        <v>313</v>
      </c>
      <c r="B160" s="65" t="s">
        <v>322</v>
      </c>
      <c r="C160" s="247" t="s">
        <v>323</v>
      </c>
      <c r="D160" s="60">
        <f t="shared" ref="D160:E160" si="32">SUM(D161:D163)</f>
        <v>79464.320000000007</v>
      </c>
      <c r="E160" s="60">
        <f t="shared" si="32"/>
        <v>121853.67</v>
      </c>
      <c r="F160" s="45">
        <f t="shared" si="26"/>
        <v>153.34387810780987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79464.320000000007</v>
      </c>
      <c r="E162" s="194">
        <v>121853.67</v>
      </c>
      <c r="F162" s="45">
        <f t="shared" si="26"/>
        <v>153.34387810780987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384706.29000000004</v>
      </c>
      <c r="E164" s="60">
        <f>E165+E170+E178+E188+E189+E194</f>
        <v>481017.34</v>
      </c>
      <c r="F164" s="45">
        <f t="shared" si="26"/>
        <v>125.03495588803604</v>
      </c>
    </row>
    <row r="165" spans="1:6" ht="12.75" customHeight="1" x14ac:dyDescent="0.2">
      <c r="A165" s="63">
        <v>321</v>
      </c>
      <c r="B165" s="64" t="s">
        <v>332</v>
      </c>
      <c r="C165" s="247" t="s">
        <v>333</v>
      </c>
      <c r="D165" s="60">
        <f t="shared" ref="D165:E165" si="33">SUM(D166:D169)</f>
        <v>21895.279999999999</v>
      </c>
      <c r="E165" s="60">
        <f t="shared" si="33"/>
        <v>23640.959999999999</v>
      </c>
      <c r="F165" s="45">
        <f t="shared" si="26"/>
        <v>107.97285990405238</v>
      </c>
    </row>
    <row r="166" spans="1:6" ht="12.75" customHeight="1" x14ac:dyDescent="0.2">
      <c r="A166" s="63">
        <v>3211</v>
      </c>
      <c r="B166" s="64" t="s">
        <v>334</v>
      </c>
      <c r="C166" s="247" t="s">
        <v>335</v>
      </c>
      <c r="D166" s="194">
        <v>6232.53</v>
      </c>
      <c r="E166" s="194">
        <v>6762.7</v>
      </c>
      <c r="F166" s="45">
        <f t="shared" si="26"/>
        <v>108.50649736142466</v>
      </c>
    </row>
    <row r="167" spans="1:6" ht="12.75" customHeight="1" x14ac:dyDescent="0.2">
      <c r="A167" s="63">
        <v>3212</v>
      </c>
      <c r="B167" s="64" t="s">
        <v>336</v>
      </c>
      <c r="C167" s="247" t="s">
        <v>337</v>
      </c>
      <c r="D167" s="194">
        <v>10219.049999999999</v>
      </c>
      <c r="E167" s="194">
        <v>10296.459999999999</v>
      </c>
      <c r="F167" s="45">
        <f t="shared" si="26"/>
        <v>100.75750681325563</v>
      </c>
    </row>
    <row r="168" spans="1:6" ht="12.75" customHeight="1" x14ac:dyDescent="0.2">
      <c r="A168" s="63">
        <v>3213</v>
      </c>
      <c r="B168" s="64" t="s">
        <v>338</v>
      </c>
      <c r="C168" s="247" t="s">
        <v>339</v>
      </c>
      <c r="D168" s="194">
        <v>1143.5</v>
      </c>
      <c r="E168" s="194">
        <v>1721.25</v>
      </c>
      <c r="F168" s="45">
        <f t="shared" si="26"/>
        <v>150.52470485351989</v>
      </c>
    </row>
    <row r="169" spans="1:6" ht="12.75" customHeight="1" x14ac:dyDescent="0.2">
      <c r="A169" s="63">
        <v>3214</v>
      </c>
      <c r="B169" s="64" t="s">
        <v>340</v>
      </c>
      <c r="C169" s="247" t="s">
        <v>341</v>
      </c>
      <c r="D169" s="194">
        <v>4300.2</v>
      </c>
      <c r="E169" s="194">
        <v>4860.55</v>
      </c>
      <c r="F169" s="45">
        <f t="shared" si="26"/>
        <v>113.03078926561557</v>
      </c>
    </row>
    <row r="170" spans="1:6" ht="12.75" customHeight="1" x14ac:dyDescent="0.2">
      <c r="A170" s="63">
        <v>322</v>
      </c>
      <c r="B170" s="64" t="s">
        <v>342</v>
      </c>
      <c r="C170" s="247" t="s">
        <v>343</v>
      </c>
      <c r="D170" s="60">
        <f t="shared" ref="D170:E170" si="34">SUM(D171:D177)</f>
        <v>97736.73000000001</v>
      </c>
      <c r="E170" s="60">
        <f t="shared" si="34"/>
        <v>92376.510000000009</v>
      </c>
      <c r="F170" s="45">
        <f t="shared" si="26"/>
        <v>94.515654452527713</v>
      </c>
    </row>
    <row r="171" spans="1:6" ht="12.75" customHeight="1" x14ac:dyDescent="0.2">
      <c r="A171" s="63">
        <v>3221</v>
      </c>
      <c r="B171" s="64" t="s">
        <v>344</v>
      </c>
      <c r="C171" s="247" t="s">
        <v>345</v>
      </c>
      <c r="D171" s="194">
        <v>18655.37</v>
      </c>
      <c r="E171" s="194">
        <v>20064.77</v>
      </c>
      <c r="F171" s="45">
        <f t="shared" si="26"/>
        <v>107.55492922413225</v>
      </c>
    </row>
    <row r="172" spans="1:6" ht="12.75" customHeight="1" x14ac:dyDescent="0.2">
      <c r="A172" s="63">
        <v>3222</v>
      </c>
      <c r="B172" s="64" t="s">
        <v>346</v>
      </c>
      <c r="C172" s="247" t="s">
        <v>347</v>
      </c>
      <c r="D172" s="194">
        <v>16678.689999999999</v>
      </c>
      <c r="E172" s="194">
        <v>16531.349999999999</v>
      </c>
      <c r="F172" s="45">
        <f t="shared" si="26"/>
        <v>99.116597286717351</v>
      </c>
    </row>
    <row r="173" spans="1:6" ht="12.75" customHeight="1" x14ac:dyDescent="0.2">
      <c r="A173" s="63">
        <v>3223</v>
      </c>
      <c r="B173" s="65" t="s">
        <v>348</v>
      </c>
      <c r="C173" s="247" t="s">
        <v>349</v>
      </c>
      <c r="D173" s="194">
        <v>37161.050000000003</v>
      </c>
      <c r="E173" s="194">
        <v>40701.32</v>
      </c>
      <c r="F173" s="45">
        <f t="shared" si="26"/>
        <v>109.52682983930755</v>
      </c>
    </row>
    <row r="174" spans="1:6" ht="12.75" customHeight="1" x14ac:dyDescent="0.2">
      <c r="A174" s="63">
        <v>3224</v>
      </c>
      <c r="B174" s="65" t="s">
        <v>350</v>
      </c>
      <c r="C174" s="247" t="s">
        <v>351</v>
      </c>
      <c r="D174" s="194">
        <v>2425.41</v>
      </c>
      <c r="E174" s="194">
        <v>1608.74</v>
      </c>
      <c r="F174" s="45">
        <f t="shared" si="26"/>
        <v>66.328579497899327</v>
      </c>
    </row>
    <row r="175" spans="1:6" ht="12.75" customHeight="1" x14ac:dyDescent="0.2">
      <c r="A175" s="63">
        <v>3225</v>
      </c>
      <c r="B175" s="65" t="s">
        <v>352</v>
      </c>
      <c r="C175" s="247" t="s">
        <v>353</v>
      </c>
      <c r="D175" s="194">
        <v>22816.21</v>
      </c>
      <c r="E175" s="194">
        <v>13470.33</v>
      </c>
      <c r="F175" s="45">
        <f t="shared" si="26"/>
        <v>59.038420491396252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231765.59000000003</v>
      </c>
      <c r="E178" s="60">
        <f t="shared" si="35"/>
        <v>314421.44</v>
      </c>
      <c r="F178" s="45">
        <f t="shared" si="26"/>
        <v>135.66355557785778</v>
      </c>
    </row>
    <row r="179" spans="1:6" ht="12.75" customHeight="1" x14ac:dyDescent="0.2">
      <c r="A179" s="63">
        <v>3231</v>
      </c>
      <c r="B179" s="65" t="s">
        <v>360</v>
      </c>
      <c r="C179" s="247" t="s">
        <v>361</v>
      </c>
      <c r="D179" s="194">
        <v>5754.9</v>
      </c>
      <c r="E179" s="194">
        <v>6076.51</v>
      </c>
      <c r="F179" s="45">
        <f t="shared" si="26"/>
        <v>105.58845505569168</v>
      </c>
    </row>
    <row r="180" spans="1:6" ht="12.75" customHeight="1" x14ac:dyDescent="0.2">
      <c r="A180" s="63">
        <v>3232</v>
      </c>
      <c r="B180" s="65" t="s">
        <v>362</v>
      </c>
      <c r="C180" s="247" t="s">
        <v>363</v>
      </c>
      <c r="D180" s="194">
        <v>54442.22</v>
      </c>
      <c r="E180" s="194">
        <v>104463.91</v>
      </c>
      <c r="F180" s="45">
        <f t="shared" si="26"/>
        <v>191.88032743705162</v>
      </c>
    </row>
    <row r="181" spans="1:6" ht="12.75" customHeight="1" x14ac:dyDescent="0.2">
      <c r="A181" s="63">
        <v>3233</v>
      </c>
      <c r="B181" s="65" t="s">
        <v>364</v>
      </c>
      <c r="C181" s="247" t="s">
        <v>365</v>
      </c>
      <c r="D181" s="194">
        <v>4072.12</v>
      </c>
      <c r="E181" s="194">
        <v>10208.01</v>
      </c>
      <c r="F181" s="45">
        <f t="shared" si="26"/>
        <v>250.6804809288528</v>
      </c>
    </row>
    <row r="182" spans="1:6" ht="12.75" customHeight="1" x14ac:dyDescent="0.2">
      <c r="A182" s="63">
        <v>3234</v>
      </c>
      <c r="B182" s="65" t="s">
        <v>366</v>
      </c>
      <c r="C182" s="247" t="s">
        <v>367</v>
      </c>
      <c r="D182" s="194">
        <v>26981.95</v>
      </c>
      <c r="E182" s="194">
        <v>41768.300000000003</v>
      </c>
      <c r="F182" s="45">
        <f t="shared" si="26"/>
        <v>154.800894672179</v>
      </c>
    </row>
    <row r="183" spans="1:6" ht="12.75" customHeight="1" x14ac:dyDescent="0.2">
      <c r="A183" s="63">
        <v>3235</v>
      </c>
      <c r="B183" s="64" t="s">
        <v>368</v>
      </c>
      <c r="C183" s="247" t="s">
        <v>369</v>
      </c>
      <c r="D183" s="194">
        <v>12780.6</v>
      </c>
      <c r="E183" s="194">
        <v>12780.6</v>
      </c>
      <c r="F183" s="45">
        <f t="shared" si="26"/>
        <v>100</v>
      </c>
    </row>
    <row r="184" spans="1:6" ht="12.75" customHeight="1" x14ac:dyDescent="0.2">
      <c r="A184" s="63">
        <v>3236</v>
      </c>
      <c r="B184" s="64" t="s">
        <v>370</v>
      </c>
      <c r="C184" s="247" t="s">
        <v>371</v>
      </c>
      <c r="D184" s="194">
        <v>549.5</v>
      </c>
      <c r="E184" s="194">
        <v>467.9</v>
      </c>
      <c r="F184" s="45">
        <f t="shared" si="26"/>
        <v>85.150136487716097</v>
      </c>
    </row>
    <row r="185" spans="1:6" ht="12.75" customHeight="1" x14ac:dyDescent="0.2">
      <c r="A185" s="63">
        <v>3237</v>
      </c>
      <c r="B185" s="64" t="s">
        <v>372</v>
      </c>
      <c r="C185" s="247" t="s">
        <v>373</v>
      </c>
      <c r="D185" s="194">
        <v>101260.91</v>
      </c>
      <c r="E185" s="194">
        <v>118660.53</v>
      </c>
      <c r="F185" s="45">
        <f t="shared" si="26"/>
        <v>117.18295835974612</v>
      </c>
    </row>
    <row r="186" spans="1:6" ht="12.75" customHeight="1" x14ac:dyDescent="0.2">
      <c r="A186" s="63">
        <v>3238</v>
      </c>
      <c r="B186" s="64" t="s">
        <v>374</v>
      </c>
      <c r="C186" s="247" t="s">
        <v>375</v>
      </c>
      <c r="D186" s="194">
        <v>9115.48</v>
      </c>
      <c r="E186" s="194">
        <v>7667.88</v>
      </c>
      <c r="F186" s="45">
        <f t="shared" si="26"/>
        <v>84.119322295699192</v>
      </c>
    </row>
    <row r="187" spans="1:6" ht="12.75" customHeight="1" x14ac:dyDescent="0.2">
      <c r="A187" s="63">
        <v>3239</v>
      </c>
      <c r="B187" s="64" t="s">
        <v>376</v>
      </c>
      <c r="C187" s="247" t="s">
        <v>377</v>
      </c>
      <c r="D187" s="194">
        <v>16807.91</v>
      </c>
      <c r="E187" s="194">
        <v>12327.8</v>
      </c>
      <c r="F187" s="45">
        <f t="shared" si="26"/>
        <v>73.345228526330757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33308.69</v>
      </c>
      <c r="E194" s="60">
        <f t="shared" si="36"/>
        <v>50578.43</v>
      </c>
      <c r="F194" s="45">
        <f t="shared" si="26"/>
        <v>151.84755089437621</v>
      </c>
    </row>
    <row r="195" spans="1:6" ht="12.75" customHeight="1" x14ac:dyDescent="0.2">
      <c r="A195" s="63">
        <v>3291</v>
      </c>
      <c r="B195" s="183" t="s">
        <v>392</v>
      </c>
      <c r="C195" s="247" t="s">
        <v>393</v>
      </c>
      <c r="D195" s="194">
        <v>1761.81</v>
      </c>
      <c r="E195" s="194">
        <v>9674.9699999999993</v>
      </c>
      <c r="F195" s="45">
        <f t="shared" si="26"/>
        <v>549.14945425443148</v>
      </c>
    </row>
    <row r="196" spans="1:6" ht="12.75" customHeight="1" x14ac:dyDescent="0.2">
      <c r="A196" s="63">
        <v>3292</v>
      </c>
      <c r="B196" s="64" t="s">
        <v>394</v>
      </c>
      <c r="C196" s="247" t="s">
        <v>395</v>
      </c>
      <c r="D196" s="194">
        <v>680.87</v>
      </c>
      <c r="E196" s="194">
        <v>646.83000000000004</v>
      </c>
      <c r="F196" s="45">
        <f t="shared" si="26"/>
        <v>95.000514048203044</v>
      </c>
    </row>
    <row r="197" spans="1:6" ht="12.75" customHeight="1" x14ac:dyDescent="0.2">
      <c r="A197" s="63">
        <v>3293</v>
      </c>
      <c r="B197" s="64" t="s">
        <v>396</v>
      </c>
      <c r="C197" s="247" t="s">
        <v>397</v>
      </c>
      <c r="D197" s="194">
        <v>12374.22</v>
      </c>
      <c r="E197" s="194">
        <v>8981.41</v>
      </c>
      <c r="F197" s="45">
        <f t="shared" si="26"/>
        <v>72.581625346890561</v>
      </c>
    </row>
    <row r="198" spans="1:6" ht="12.75" customHeight="1" x14ac:dyDescent="0.2">
      <c r="A198" s="63">
        <v>3294</v>
      </c>
      <c r="B198" s="64" t="s">
        <v>398</v>
      </c>
      <c r="C198" s="247" t="s">
        <v>399</v>
      </c>
      <c r="D198" s="194">
        <v>1726.4</v>
      </c>
      <c r="E198" s="194">
        <v>546.70000000000005</v>
      </c>
      <c r="F198" s="45">
        <f t="shared" si="26"/>
        <v>31.667052826691382</v>
      </c>
    </row>
    <row r="199" spans="1:6" ht="12.75" customHeight="1" x14ac:dyDescent="0.2">
      <c r="A199" s="63">
        <v>3295</v>
      </c>
      <c r="B199" s="64" t="s">
        <v>400</v>
      </c>
      <c r="C199" s="247" t="s">
        <v>401</v>
      </c>
      <c r="D199" s="194">
        <v>1333.84</v>
      </c>
      <c r="E199" s="194">
        <v>2703.9</v>
      </c>
      <c r="F199" s="45">
        <f t="shared" si="26"/>
        <v>202.71546812211363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15431.55</v>
      </c>
      <c r="E201" s="194">
        <v>28024.62</v>
      </c>
      <c r="F201" s="45">
        <f t="shared" si="26"/>
        <v>181.60599550920031</v>
      </c>
    </row>
    <row r="202" spans="1:6" ht="12.75" customHeight="1" x14ac:dyDescent="0.2">
      <c r="A202" s="63">
        <v>34</v>
      </c>
      <c r="B202" s="183" t="s">
        <v>406</v>
      </c>
      <c r="C202" s="247" t="s">
        <v>407</v>
      </c>
      <c r="D202" s="60">
        <f t="shared" ref="D202:E202" si="37">D203+D208+D216</f>
        <v>3277.71</v>
      </c>
      <c r="E202" s="60">
        <f t="shared" si="37"/>
        <v>4204.3100000000004</v>
      </c>
      <c r="F202" s="45">
        <f t="shared" si="26"/>
        <v>128.26973710303841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801.69</v>
      </c>
      <c r="E208" s="60">
        <f t="shared" si="39"/>
        <v>1024.95</v>
      </c>
      <c r="F208" s="45">
        <f t="shared" si="26"/>
        <v>127.84866968528983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801.69</v>
      </c>
      <c r="E211" s="194">
        <v>1024.95</v>
      </c>
      <c r="F211" s="45">
        <f t="shared" si="26"/>
        <v>127.84866968528983</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2476.02</v>
      </c>
      <c r="E216" s="60">
        <f t="shared" si="40"/>
        <v>3179.36</v>
      </c>
      <c r="F216" s="45">
        <f t="shared" si="26"/>
        <v>128.40607103335191</v>
      </c>
    </row>
    <row r="217" spans="1:6" ht="12.75" customHeight="1" x14ac:dyDescent="0.2">
      <c r="A217" s="63">
        <v>3431</v>
      </c>
      <c r="B217" s="182" t="s">
        <v>436</v>
      </c>
      <c r="C217" s="247" t="s">
        <v>437</v>
      </c>
      <c r="D217" s="194">
        <v>2475.5300000000002</v>
      </c>
      <c r="E217" s="194">
        <v>3179.36</v>
      </c>
      <c r="F217" s="45">
        <f t="shared" si="26"/>
        <v>128.43148739865805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0.49</v>
      </c>
      <c r="E220" s="194">
        <v>0</v>
      </c>
      <c r="F220" s="45">
        <f t="shared" si="26"/>
        <v>0</v>
      </c>
    </row>
    <row r="221" spans="1:6" ht="12.75" customHeight="1" x14ac:dyDescent="0.2">
      <c r="A221" s="63">
        <v>35</v>
      </c>
      <c r="B221" s="65" t="s">
        <v>444</v>
      </c>
      <c r="C221" s="247" t="s">
        <v>445</v>
      </c>
      <c r="D221" s="60">
        <f t="shared" ref="D221:E221" si="41">D222+D225+D229</f>
        <v>0</v>
      </c>
      <c r="E221" s="60">
        <f t="shared" si="41"/>
        <v>233.13</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233.13</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233.13</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13715.63</v>
      </c>
      <c r="E230" s="60">
        <f>E231+E234+E237+E242+E246+E250+E254+E257</f>
        <v>29190.73</v>
      </c>
      <c r="F230" s="45">
        <f t="shared" ref="F230:F245" si="44">IF(D230&lt;&gt;0,IF(E230/D230&gt;=100,"&gt;&gt;100",E230/D230*100),"-")</f>
        <v>212.82821131803641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13715.63</v>
      </c>
      <c r="E246" s="60">
        <f t="shared" si="48"/>
        <v>29190.73</v>
      </c>
      <c r="F246" s="45">
        <f t="shared" ref="F246:F249" si="49">IF(D246&lt;&gt;0,IF(E246/D246&gt;=100,"&gt;&gt;100",E246/D246*100),"-")</f>
        <v>212.82821131803641</v>
      </c>
    </row>
    <row r="247" spans="1:6" ht="12.75" customHeight="1" x14ac:dyDescent="0.2">
      <c r="A247" s="63" t="s">
        <v>493</v>
      </c>
      <c r="B247" s="64" t="s">
        <v>494</v>
      </c>
      <c r="C247" s="247" t="s">
        <v>493</v>
      </c>
      <c r="D247" s="194">
        <v>13715.63</v>
      </c>
      <c r="E247" s="194">
        <v>16710.439999999999</v>
      </c>
      <c r="F247" s="45">
        <f t="shared" si="49"/>
        <v>121.8350159635394</v>
      </c>
    </row>
    <row r="248" spans="1:6" ht="12.75" customHeight="1" x14ac:dyDescent="0.2">
      <c r="A248" s="63" t="s">
        <v>495</v>
      </c>
      <c r="B248" s="64" t="s">
        <v>496</v>
      </c>
      <c r="C248" s="247" t="s">
        <v>495</v>
      </c>
      <c r="D248" s="194">
        <v>0</v>
      </c>
      <c r="E248" s="194">
        <v>12480.29</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58892.22</v>
      </c>
      <c r="E262" s="60">
        <f t="shared" si="55"/>
        <v>79493.37</v>
      </c>
      <c r="F262" s="45">
        <f t="shared" ref="F262:F268" si="56">IF(D262&lt;&gt;0,IF(E262/D262&gt;=100,"&gt;&gt;100",E262/D262*100),"-")</f>
        <v>134.98110616308909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58892.22</v>
      </c>
      <c r="E269" s="60">
        <f t="shared" si="58"/>
        <v>79493.37</v>
      </c>
      <c r="F269" s="45">
        <f t="shared" ref="F269:F272" si="59">IF(D269&lt;&gt;0,IF(E269/D269&gt;=100,"&gt;&gt;100",E269/D269*100),"-")</f>
        <v>134.98110616308909</v>
      </c>
    </row>
    <row r="270" spans="1:6" ht="12.75" customHeight="1" x14ac:dyDescent="0.2">
      <c r="A270" s="63">
        <v>3721</v>
      </c>
      <c r="B270" s="65" t="s">
        <v>533</v>
      </c>
      <c r="C270" s="247" t="s">
        <v>534</v>
      </c>
      <c r="D270" s="194">
        <v>38368.15</v>
      </c>
      <c r="E270" s="194">
        <v>60041.599999999999</v>
      </c>
      <c r="F270" s="45">
        <f t="shared" si="59"/>
        <v>156.48812882560145</v>
      </c>
    </row>
    <row r="271" spans="1:6" ht="12.75" customHeight="1" x14ac:dyDescent="0.2">
      <c r="A271" s="63">
        <v>3722</v>
      </c>
      <c r="B271" s="65" t="s">
        <v>535</v>
      </c>
      <c r="C271" s="247" t="s">
        <v>536</v>
      </c>
      <c r="D271" s="194">
        <v>20524.07</v>
      </c>
      <c r="E271" s="194">
        <v>19451.77</v>
      </c>
      <c r="F271" s="45">
        <f t="shared" si="59"/>
        <v>94.775402734447894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242292.8</v>
      </c>
      <c r="E273" s="60">
        <f t="shared" si="60"/>
        <v>231286</v>
      </c>
      <c r="F273" s="45">
        <f t="shared" ref="F273:F277" si="61">IF(D273&lt;&gt;0,IF(E273/D273&gt;=100,"&gt;&gt;100",E273/D273*100),"-")</f>
        <v>95.45723191114223</v>
      </c>
    </row>
    <row r="274" spans="1:6" ht="12.75" customHeight="1" x14ac:dyDescent="0.2">
      <c r="A274" s="63">
        <v>381</v>
      </c>
      <c r="B274" s="64" t="s">
        <v>541</v>
      </c>
      <c r="C274" s="247" t="s">
        <v>542</v>
      </c>
      <c r="D274" s="60">
        <f t="shared" ref="D274:E274" si="62">SUM(D275:D277)</f>
        <v>122584.47</v>
      </c>
      <c r="E274" s="60">
        <f t="shared" si="62"/>
        <v>226286</v>
      </c>
      <c r="F274" s="45">
        <f t="shared" si="61"/>
        <v>184.59597696184517</v>
      </c>
    </row>
    <row r="275" spans="1:6" ht="12.75" customHeight="1" x14ac:dyDescent="0.2">
      <c r="A275" s="63">
        <v>3811</v>
      </c>
      <c r="B275" s="64" t="s">
        <v>543</v>
      </c>
      <c r="C275" s="247" t="s">
        <v>544</v>
      </c>
      <c r="D275" s="194">
        <v>122584.47</v>
      </c>
      <c r="E275" s="194">
        <v>226286</v>
      </c>
      <c r="F275" s="45">
        <f t="shared" si="61"/>
        <v>184.59597696184517</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119708.33</v>
      </c>
      <c r="E278" s="60">
        <f t="shared" si="63"/>
        <v>5000</v>
      </c>
      <c r="F278" s="45">
        <f t="shared" ref="F278:F282" si="64">IF(D278&lt;&gt;0,IF(E278/D278&gt;=100,"&gt;&gt;100",E278/D278*100),"-")</f>
        <v>4.176818772762096</v>
      </c>
    </row>
    <row r="279" spans="1:6" ht="12.75" customHeight="1" x14ac:dyDescent="0.2">
      <c r="A279" s="63">
        <v>3821</v>
      </c>
      <c r="B279" s="64" t="s">
        <v>551</v>
      </c>
      <c r="C279" s="247" t="s">
        <v>552</v>
      </c>
      <c r="D279" s="194">
        <v>119708.33</v>
      </c>
      <c r="E279" s="194">
        <v>5000</v>
      </c>
      <c r="F279" s="45">
        <f t="shared" si="64"/>
        <v>4.176818772762096</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1314533.8600000001</v>
      </c>
      <c r="E299" s="60">
        <f>E152-E297+E298</f>
        <v>1737750.21</v>
      </c>
      <c r="F299" s="45">
        <f t="shared" si="68"/>
        <v>132.19516536454984</v>
      </c>
    </row>
    <row r="300" spans="1:6" ht="12.75" customHeight="1" x14ac:dyDescent="0.2">
      <c r="A300" s="63" t="s">
        <v>582</v>
      </c>
      <c r="B300" s="64" t="s">
        <v>593</v>
      </c>
      <c r="C300" s="247" t="s">
        <v>594</v>
      </c>
      <c r="D300" s="60">
        <f>IF(D6&gt;=D299,D6-D299,0)</f>
        <v>421334.31999999983</v>
      </c>
      <c r="E300" s="60">
        <f>IF(E6&gt;=E299,E6-E299,0)</f>
        <v>185407.37999999989</v>
      </c>
      <c r="F300" s="45">
        <f t="shared" si="68"/>
        <v>44.004813089994656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9497.52</v>
      </c>
      <c r="E302" s="194">
        <v>0</v>
      </c>
      <c r="F302" s="45">
        <f t="shared" si="68"/>
        <v>0</v>
      </c>
    </row>
    <row r="303" spans="1:6" ht="12.75" customHeight="1" x14ac:dyDescent="0.2">
      <c r="A303" s="63">
        <v>92221</v>
      </c>
      <c r="B303" s="64" t="s">
        <v>599</v>
      </c>
      <c r="C303" s="247" t="s">
        <v>600</v>
      </c>
      <c r="D303" s="194">
        <v>0</v>
      </c>
      <c r="E303" s="194">
        <v>24960.74</v>
      </c>
      <c r="F303" s="45" t="str">
        <f t="shared" si="68"/>
        <v>-</v>
      </c>
    </row>
    <row r="304" spans="1:6" ht="12.75" customHeight="1" x14ac:dyDescent="0.2">
      <c r="A304" s="63">
        <v>96</v>
      </c>
      <c r="B304" s="220" t="s">
        <v>601</v>
      </c>
      <c r="C304" s="247" t="s">
        <v>602</v>
      </c>
      <c r="D304" s="194">
        <v>104034.28</v>
      </c>
      <c r="E304" s="194">
        <v>32303.3</v>
      </c>
      <c r="F304" s="45">
        <f t="shared" si="68"/>
        <v>31.05063061906133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49993.37</v>
      </c>
      <c r="E308" s="60">
        <f t="shared" si="71"/>
        <v>70960.38</v>
      </c>
      <c r="F308" s="45">
        <f t="shared" ref="F308:F428" si="72">IF(D308&lt;&gt;0,IF(E308/D308&gt;=100,"&gt;&gt;100",E308/D308*100),"-")</f>
        <v>141.93958118846558</v>
      </c>
    </row>
    <row r="309" spans="1:6" ht="12.75" customHeight="1" x14ac:dyDescent="0.2">
      <c r="A309" s="63">
        <v>71</v>
      </c>
      <c r="B309" s="64" t="s">
        <v>610</v>
      </c>
      <c r="C309" s="247" t="s">
        <v>611</v>
      </c>
      <c r="D309" s="60">
        <f t="shared" ref="D309:E309" si="73">D310+D314</f>
        <v>49993.37</v>
      </c>
      <c r="E309" s="60">
        <f t="shared" si="73"/>
        <v>0</v>
      </c>
      <c r="F309" s="45">
        <f t="shared" si="72"/>
        <v>0</v>
      </c>
    </row>
    <row r="310" spans="1:6" ht="24" x14ac:dyDescent="0.2">
      <c r="A310" s="63">
        <v>711</v>
      </c>
      <c r="B310" s="64" t="s">
        <v>612</v>
      </c>
      <c r="C310" s="247" t="s">
        <v>613</v>
      </c>
      <c r="D310" s="60">
        <f t="shared" ref="D310:E310" si="74">SUM(D311:D313)</f>
        <v>49993.37</v>
      </c>
      <c r="E310" s="60">
        <f t="shared" si="74"/>
        <v>0</v>
      </c>
      <c r="F310" s="45">
        <f t="shared" si="72"/>
        <v>0</v>
      </c>
    </row>
    <row r="311" spans="1:6" ht="12.75" customHeight="1" x14ac:dyDescent="0.2">
      <c r="A311" s="63">
        <v>7111</v>
      </c>
      <c r="B311" s="64" t="s">
        <v>614</v>
      </c>
      <c r="C311" s="247" t="s">
        <v>615</v>
      </c>
      <c r="D311" s="194">
        <v>49993.37</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70960.38</v>
      </c>
      <c r="F321" s="45" t="str">
        <f t="shared" si="72"/>
        <v>-</v>
      </c>
    </row>
    <row r="322" spans="1:6" ht="12.75" customHeight="1" x14ac:dyDescent="0.2">
      <c r="A322" s="63">
        <v>721</v>
      </c>
      <c r="B322" s="64" t="s">
        <v>636</v>
      </c>
      <c r="C322" s="247" t="s">
        <v>637</v>
      </c>
      <c r="D322" s="60">
        <f t="shared" ref="D322:E322" si="77">SUM(D323:D326)</f>
        <v>0</v>
      </c>
      <c r="E322" s="60">
        <f t="shared" si="77"/>
        <v>70960.38</v>
      </c>
      <c r="F322" s="45" t="str">
        <f t="shared" si="72"/>
        <v>-</v>
      </c>
    </row>
    <row r="323" spans="1:6" ht="12.75" customHeight="1" x14ac:dyDescent="0.2">
      <c r="A323" s="63">
        <v>7211</v>
      </c>
      <c r="B323" s="64" t="s">
        <v>638</v>
      </c>
      <c r="C323" s="247" t="s">
        <v>639</v>
      </c>
      <c r="D323" s="194">
        <v>0</v>
      </c>
      <c r="E323" s="194">
        <v>70960.38</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318011.13</v>
      </c>
      <c r="E360" s="60">
        <f t="shared" si="86"/>
        <v>533383.18999999994</v>
      </c>
      <c r="F360" s="45">
        <f t="shared" si="72"/>
        <v>167.72469252884324</v>
      </c>
    </row>
    <row r="361" spans="1:6" ht="12.75" customHeight="1" x14ac:dyDescent="0.2">
      <c r="A361" s="63">
        <v>41</v>
      </c>
      <c r="B361" s="64" t="s">
        <v>714</v>
      </c>
      <c r="C361" s="247" t="s">
        <v>715</v>
      </c>
      <c r="D361" s="60">
        <f t="shared" ref="D361:E361" si="87">D362+D366</f>
        <v>3281.25</v>
      </c>
      <c r="E361" s="60">
        <f t="shared" si="87"/>
        <v>11718.75</v>
      </c>
      <c r="F361" s="45">
        <f t="shared" si="72"/>
        <v>357.14285714285717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3281.25</v>
      </c>
      <c r="E366" s="60">
        <f t="shared" si="89"/>
        <v>11718.75</v>
      </c>
      <c r="F366" s="45">
        <f t="shared" si="72"/>
        <v>357.14285714285717</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3281.25</v>
      </c>
      <c r="E372" s="194">
        <v>11718.75</v>
      </c>
      <c r="F372" s="45">
        <f t="shared" si="72"/>
        <v>357.14285714285717</v>
      </c>
    </row>
    <row r="373" spans="1:6" ht="24" x14ac:dyDescent="0.2">
      <c r="A373" s="63">
        <v>42</v>
      </c>
      <c r="B373" s="183" t="s">
        <v>730</v>
      </c>
      <c r="C373" s="247" t="s">
        <v>731</v>
      </c>
      <c r="D373" s="60">
        <f t="shared" ref="D373:E373" si="90">D374+D379+D388+D393+D398+D401</f>
        <v>314729.88</v>
      </c>
      <c r="E373" s="60">
        <f t="shared" si="90"/>
        <v>521664.43999999994</v>
      </c>
      <c r="F373" s="45">
        <f t="shared" si="72"/>
        <v>165.74989321001232</v>
      </c>
    </row>
    <row r="374" spans="1:6" ht="12.75" customHeight="1" x14ac:dyDescent="0.2">
      <c r="A374" s="63">
        <v>421</v>
      </c>
      <c r="B374" s="64" t="s">
        <v>732</v>
      </c>
      <c r="C374" s="247" t="s">
        <v>733</v>
      </c>
      <c r="D374" s="60">
        <f t="shared" ref="D374:E374" si="91">SUM(D375:D378)</f>
        <v>241628.79</v>
      </c>
      <c r="E374" s="60">
        <f t="shared" si="91"/>
        <v>482281.30999999994</v>
      </c>
      <c r="F374" s="45">
        <f t="shared" si="72"/>
        <v>199.595962881741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17320.900000000001</v>
      </c>
      <c r="F376" s="45" t="str">
        <f t="shared" si="72"/>
        <v>-</v>
      </c>
    </row>
    <row r="377" spans="1:6" ht="12.75" customHeight="1" x14ac:dyDescent="0.2">
      <c r="A377" s="63">
        <v>4213</v>
      </c>
      <c r="B377" s="64" t="s">
        <v>642</v>
      </c>
      <c r="C377" s="247" t="s">
        <v>736</v>
      </c>
      <c r="D377" s="194">
        <v>166171.66</v>
      </c>
      <c r="E377" s="194">
        <v>190072.24</v>
      </c>
      <c r="F377" s="45">
        <f t="shared" si="72"/>
        <v>114.38306628218071</v>
      </c>
    </row>
    <row r="378" spans="1:6" ht="12.75" customHeight="1" x14ac:dyDescent="0.2">
      <c r="A378" s="63">
        <v>4214</v>
      </c>
      <c r="B378" s="64" t="s">
        <v>644</v>
      </c>
      <c r="C378" s="247" t="s">
        <v>737</v>
      </c>
      <c r="D378" s="194">
        <v>75457.13</v>
      </c>
      <c r="E378" s="194">
        <v>274888.17</v>
      </c>
      <c r="F378" s="45">
        <f t="shared" si="72"/>
        <v>364.29714461708255</v>
      </c>
    </row>
    <row r="379" spans="1:6" ht="12.75" customHeight="1" x14ac:dyDescent="0.2">
      <c r="A379" s="63">
        <v>422</v>
      </c>
      <c r="B379" s="64" t="s">
        <v>738</v>
      </c>
      <c r="C379" s="247" t="s">
        <v>739</v>
      </c>
      <c r="D379" s="60">
        <f t="shared" ref="D379:E379" si="92">SUM(D380:D387)</f>
        <v>72046.09</v>
      </c>
      <c r="E379" s="60">
        <f t="shared" si="92"/>
        <v>39383.130000000005</v>
      </c>
      <c r="F379" s="45">
        <f t="shared" si="72"/>
        <v>54.663799242956848</v>
      </c>
    </row>
    <row r="380" spans="1:6" ht="12.75" customHeight="1" x14ac:dyDescent="0.2">
      <c r="A380" s="63">
        <v>4221</v>
      </c>
      <c r="B380" s="64" t="s">
        <v>648</v>
      </c>
      <c r="C380" s="247" t="s">
        <v>740</v>
      </c>
      <c r="D380" s="194">
        <v>4886.1899999999996</v>
      </c>
      <c r="E380" s="194">
        <v>326.25</v>
      </c>
      <c r="F380" s="45">
        <f t="shared" si="72"/>
        <v>6.6769814518060091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1059.43</v>
      </c>
      <c r="E382" s="194">
        <v>3443.33</v>
      </c>
      <c r="F382" s="45">
        <f t="shared" si="72"/>
        <v>325.01722624430113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66100.47</v>
      </c>
      <c r="E386" s="194">
        <v>35613.550000000003</v>
      </c>
      <c r="F386" s="45">
        <f t="shared" si="72"/>
        <v>53.877907373427149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1055</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1055</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268017.76</v>
      </c>
      <c r="E418" s="60">
        <f t="shared" si="102"/>
        <v>462422.80999999994</v>
      </c>
      <c r="F418" s="45">
        <f t="shared" si="72"/>
        <v>172.53439100453639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174914.88</v>
      </c>
      <c r="E420" s="194">
        <v>18003.5</v>
      </c>
      <c r="F420" s="45">
        <f t="shared" si="72"/>
        <v>10.292720665045763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1785861.55</v>
      </c>
      <c r="E422" s="60">
        <f>E6+E308</f>
        <v>1994117.9699999997</v>
      </c>
      <c r="F422" s="45">
        <f t="shared" si="72"/>
        <v>111.66139782784393</v>
      </c>
    </row>
    <row r="423" spans="1:6" ht="12.75" customHeight="1" x14ac:dyDescent="0.2">
      <c r="A423" s="63" t="s">
        <v>582</v>
      </c>
      <c r="B423" s="64" t="s">
        <v>805</v>
      </c>
      <c r="C423" s="247" t="s">
        <v>806</v>
      </c>
      <c r="D423" s="60">
        <f t="shared" ref="D423:E423" si="103">D299+D360</f>
        <v>1632544.9900000002</v>
      </c>
      <c r="E423" s="60">
        <f t="shared" si="103"/>
        <v>2271133.4</v>
      </c>
      <c r="F423" s="45">
        <f t="shared" si="72"/>
        <v>139.11612935089767</v>
      </c>
    </row>
    <row r="424" spans="1:6" ht="12.75" customHeight="1" x14ac:dyDescent="0.2">
      <c r="A424" s="63" t="s">
        <v>582</v>
      </c>
      <c r="B424" s="64" t="s">
        <v>807</v>
      </c>
      <c r="C424" s="247" t="s">
        <v>808</v>
      </c>
      <c r="D424" s="60">
        <f t="shared" ref="D424:E424" si="104">IF(D422&gt;=D423,D422-D423,0)</f>
        <v>153316.55999999982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277015.43000000017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165417.36000000002</v>
      </c>
      <c r="E427" s="60">
        <f t="shared" si="107"/>
        <v>42964.240000000005</v>
      </c>
      <c r="F427" s="45">
        <f t="shared" si="72"/>
        <v>25.973235215457436</v>
      </c>
    </row>
    <row r="428" spans="1:6" ht="24" x14ac:dyDescent="0.2">
      <c r="A428" s="249" t="s">
        <v>816</v>
      </c>
      <c r="B428" s="243" t="s">
        <v>817</v>
      </c>
      <c r="C428" s="250" t="s">
        <v>818</v>
      </c>
      <c r="D428" s="81">
        <f t="shared" ref="D428:E428" si="108">D304+D421</f>
        <v>104034.28</v>
      </c>
      <c r="E428" s="81">
        <f t="shared" si="108"/>
        <v>32303.3</v>
      </c>
      <c r="F428" s="61">
        <f t="shared" si="72"/>
        <v>31.05063061906133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105787.41</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105787.41</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105787.41</v>
      </c>
      <c r="F502" s="45" t="str">
        <f t="shared" si="109"/>
        <v>-</v>
      </c>
    </row>
    <row r="503" spans="1:6" ht="12.75" customHeight="1" x14ac:dyDescent="0.2">
      <c r="A503" s="63">
        <v>8443</v>
      </c>
      <c r="B503" s="64" t="s">
        <v>966</v>
      </c>
      <c r="C503" s="247" t="s">
        <v>967</v>
      </c>
      <c r="D503" s="194">
        <v>0</v>
      </c>
      <c r="E503" s="194">
        <v>105787.41</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24999.99</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24999.99</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24999.99</v>
      </c>
      <c r="E621" s="60">
        <f t="shared" si="158"/>
        <v>0</v>
      </c>
      <c r="F621" s="45">
        <f t="shared" si="109"/>
        <v>0</v>
      </c>
    </row>
    <row r="622" spans="1:6" ht="12.75" customHeight="1" x14ac:dyDescent="0.2">
      <c r="A622" s="63">
        <v>5471</v>
      </c>
      <c r="B622" s="64" t="s">
        <v>1194</v>
      </c>
      <c r="C622" s="247" t="s">
        <v>1195</v>
      </c>
      <c r="D622" s="194">
        <v>24999.99</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105787.41</v>
      </c>
      <c r="F639" s="45" t="str">
        <f t="shared" si="109"/>
        <v>-</v>
      </c>
    </row>
    <row r="640" spans="1:6" ht="12.75" customHeight="1" x14ac:dyDescent="0.2">
      <c r="A640" s="63" t="s">
        <v>582</v>
      </c>
      <c r="B640" s="64" t="s">
        <v>1230</v>
      </c>
      <c r="C640" s="247" t="s">
        <v>1231</v>
      </c>
      <c r="D640" s="60">
        <f>IF(D535-D430&gt;=0,D535-D430,0)</f>
        <v>24999.99</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5863.45</v>
      </c>
      <c r="E642" s="194">
        <v>0</v>
      </c>
      <c r="F642" s="45">
        <f t="shared" si="109"/>
        <v>0</v>
      </c>
    </row>
    <row r="643" spans="1:6" ht="12.75" customHeight="1" x14ac:dyDescent="0.2">
      <c r="A643" s="63" t="s">
        <v>582</v>
      </c>
      <c r="B643" s="64" t="s">
        <v>1236</v>
      </c>
      <c r="C643" s="247" t="s">
        <v>1237</v>
      </c>
      <c r="D643" s="60">
        <f>D422+D430</f>
        <v>1785861.55</v>
      </c>
      <c r="E643" s="60">
        <f>E422+E430</f>
        <v>2099905.38</v>
      </c>
      <c r="F643" s="45">
        <f t="shared" si="109"/>
        <v>117.58500427986705</v>
      </c>
    </row>
    <row r="644" spans="1:6" ht="12.75" customHeight="1" x14ac:dyDescent="0.2">
      <c r="A644" s="63" t="s">
        <v>582</v>
      </c>
      <c r="B644" s="64" t="s">
        <v>1238</v>
      </c>
      <c r="C644" s="247" t="s">
        <v>1239</v>
      </c>
      <c r="D644" s="60">
        <f>D423+D535</f>
        <v>1657544.9800000002</v>
      </c>
      <c r="E644" s="60">
        <f>E423+E535</f>
        <v>2271133.4</v>
      </c>
      <c r="F644" s="45">
        <f t="shared" si="109"/>
        <v>137.01790463628924</v>
      </c>
    </row>
    <row r="645" spans="1:6" ht="12.75" customHeight="1" x14ac:dyDescent="0.2">
      <c r="A645" s="63" t="s">
        <v>582</v>
      </c>
      <c r="B645" s="64" t="s">
        <v>1240</v>
      </c>
      <c r="C645" s="247" t="s">
        <v>1241</v>
      </c>
      <c r="D645" s="60">
        <f t="shared" ref="D645:E645" si="163">IF(D643&gt;=D644,D643-D644,0)</f>
        <v>128316.56999999983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171228.02000000002</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171280.81000000003</v>
      </c>
      <c r="E648" s="60">
        <f>IF(E427-E426+E642-E641&gt;=0,E427-E426+E642-E641,0)</f>
        <v>42964.240000000005</v>
      </c>
      <c r="F648" s="45">
        <f t="shared" si="109"/>
        <v>25.084094359432324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42964.240000000194</v>
      </c>
      <c r="E650" s="60">
        <f t="shared" si="166"/>
        <v>214192.26</v>
      </c>
      <c r="F650" s="45">
        <f t="shared" si="109"/>
        <v>498.53613144326312</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2641.62</v>
      </c>
      <c r="E653" s="194">
        <v>97440.49</v>
      </c>
      <c r="F653" s="45">
        <f t="shared" ref="F653:F740" si="167">IF(D653&lt;&gt;0,IF(E653/D653&gt;=100,"&gt;&gt;100",E653/D653*100),"-")</f>
        <v>3688.6641530575935</v>
      </c>
    </row>
    <row r="654" spans="1:6" ht="12.75" customHeight="1" x14ac:dyDescent="0.2">
      <c r="A654" s="63" t="s">
        <v>1257</v>
      </c>
      <c r="B654" s="64" t="s">
        <v>1258</v>
      </c>
      <c r="C654" s="247" t="s">
        <v>1257</v>
      </c>
      <c r="D654" s="194">
        <v>2043564.51</v>
      </c>
      <c r="E654" s="194">
        <v>2446040.7400000002</v>
      </c>
      <c r="F654" s="45">
        <f t="shared" si="167"/>
        <v>119.6948140384372</v>
      </c>
    </row>
    <row r="655" spans="1:6" ht="12.75" customHeight="1" x14ac:dyDescent="0.2">
      <c r="A655" s="63" t="s">
        <v>1259</v>
      </c>
      <c r="B655" s="64" t="s">
        <v>1260</v>
      </c>
      <c r="C655" s="247" t="s">
        <v>1259</v>
      </c>
      <c r="D655" s="194">
        <v>1948765.64</v>
      </c>
      <c r="E655" s="194">
        <v>2513539.15</v>
      </c>
      <c r="F655" s="45">
        <f t="shared" si="167"/>
        <v>128.98108928069976</v>
      </c>
    </row>
    <row r="656" spans="1:6" ht="24" x14ac:dyDescent="0.2">
      <c r="A656" s="63">
        <v>11</v>
      </c>
      <c r="B656" s="64" t="s">
        <v>1261</v>
      </c>
      <c r="C656" s="247" t="s">
        <v>1262</v>
      </c>
      <c r="D656" s="60">
        <f t="shared" ref="D656:E656" si="168">+D653+D654-D655</f>
        <v>97440.490000000224</v>
      </c>
      <c r="E656" s="60">
        <f t="shared" si="168"/>
        <v>29942.08000000054</v>
      </c>
      <c r="F656" s="45">
        <f t="shared" si="167"/>
        <v>30.728581106273655</v>
      </c>
    </row>
    <row r="657" spans="1:6" ht="24" x14ac:dyDescent="0.2">
      <c r="A657" s="63" t="s">
        <v>582</v>
      </c>
      <c r="B657" s="64" t="s">
        <v>1263</v>
      </c>
      <c r="C657" s="247" t="s">
        <v>1264</v>
      </c>
      <c r="D657" s="253">
        <v>23</v>
      </c>
      <c r="E657" s="253">
        <v>33</v>
      </c>
      <c r="F657" s="45">
        <f t="shared" si="167"/>
        <v>143.47826086956522</v>
      </c>
    </row>
    <row r="658" spans="1:6" ht="24" x14ac:dyDescent="0.2">
      <c r="A658" s="63" t="s">
        <v>582</v>
      </c>
      <c r="B658" s="64" t="s">
        <v>1265</v>
      </c>
      <c r="C658" s="247" t="s">
        <v>1266</v>
      </c>
      <c r="D658" s="253">
        <v>18</v>
      </c>
      <c r="E658" s="253">
        <v>19</v>
      </c>
      <c r="F658" s="45">
        <f t="shared" si="167"/>
        <v>105.55555555555556</v>
      </c>
    </row>
    <row r="659" spans="1:6" ht="12.75" customHeight="1" x14ac:dyDescent="0.2">
      <c r="A659" s="63" t="s">
        <v>582</v>
      </c>
      <c r="B659" s="64" t="s">
        <v>1267</v>
      </c>
      <c r="C659" s="247" t="s">
        <v>1268</v>
      </c>
      <c r="D659" s="253">
        <v>23</v>
      </c>
      <c r="E659" s="253">
        <v>33</v>
      </c>
      <c r="F659" s="45">
        <f t="shared" si="167"/>
        <v>143.47826086956522</v>
      </c>
    </row>
    <row r="660" spans="1:6" ht="12.75" customHeight="1" x14ac:dyDescent="0.2">
      <c r="A660" s="63" t="s">
        <v>582</v>
      </c>
      <c r="B660" s="64" t="s">
        <v>1269</v>
      </c>
      <c r="C660" s="247" t="s">
        <v>1270</v>
      </c>
      <c r="D660" s="253">
        <v>18</v>
      </c>
      <c r="E660" s="253">
        <v>19</v>
      </c>
      <c r="F660" s="45">
        <f t="shared" si="167"/>
        <v>105.55555555555556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588.79999999999995</v>
      </c>
      <c r="F663" s="71" t="str">
        <f t="shared" si="167"/>
        <v>-</v>
      </c>
    </row>
    <row r="664" spans="1:6" ht="12.75" customHeight="1" x14ac:dyDescent="0.2">
      <c r="A664" s="70" t="s">
        <v>1278</v>
      </c>
      <c r="B664" s="65" t="s">
        <v>1279</v>
      </c>
      <c r="C664" s="277" t="s">
        <v>1278</v>
      </c>
      <c r="D664" s="192">
        <v>0</v>
      </c>
      <c r="E664" s="192">
        <v>12343.47</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454688.34</v>
      </c>
      <c r="E669" s="194">
        <v>140291</v>
      </c>
      <c r="F669" s="45">
        <f t="shared" si="167"/>
        <v>30.854321005900438</v>
      </c>
    </row>
    <row r="670" spans="1:6" ht="12.75" customHeight="1" x14ac:dyDescent="0.2">
      <c r="A670" s="63">
        <v>63312</v>
      </c>
      <c r="B670" s="64" t="s">
        <v>1290</v>
      </c>
      <c r="C670" s="247" t="s">
        <v>1291</v>
      </c>
      <c r="D670" s="194">
        <v>0</v>
      </c>
      <c r="E670" s="194">
        <v>1434</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19300</v>
      </c>
      <c r="E673" s="194">
        <v>209637.18</v>
      </c>
      <c r="F673" s="45">
        <f t="shared" si="167"/>
        <v>1086.2030051813472</v>
      </c>
    </row>
    <row r="674" spans="1:6" ht="12.75" customHeight="1" x14ac:dyDescent="0.2">
      <c r="A674" s="63">
        <v>63322</v>
      </c>
      <c r="B674" s="64" t="s">
        <v>1298</v>
      </c>
      <c r="C674" s="247" t="s">
        <v>1299</v>
      </c>
      <c r="D674" s="194">
        <v>0</v>
      </c>
      <c r="E674" s="194">
        <v>45000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11151.49</v>
      </c>
      <c r="E677" s="192">
        <v>6900.3</v>
      </c>
      <c r="F677" s="71">
        <f t="shared" si="167"/>
        <v>61.877829778800866</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572</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418239.24</v>
      </c>
      <c r="E702" s="192">
        <v>315480.7</v>
      </c>
      <c r="F702" s="71">
        <f t="shared" si="167"/>
        <v>75.430679340369892</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138051.31</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95139.24</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90311.92</v>
      </c>
      <c r="E724" s="192">
        <v>96336.91</v>
      </c>
      <c r="F724" s="71">
        <f t="shared" si="167"/>
        <v>106.67131204828777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10219.049999999999</v>
      </c>
      <c r="E734" s="192">
        <v>10296.459999999999</v>
      </c>
      <c r="F734" s="71">
        <f t="shared" si="167"/>
        <v>100.75750681325563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549.5</v>
      </c>
      <c r="E736" s="194">
        <v>467.9</v>
      </c>
      <c r="F736" s="45">
        <f t="shared" si="167"/>
        <v>85.150136487716097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3007.61</v>
      </c>
      <c r="E738" s="194">
        <v>1940.98</v>
      </c>
      <c r="F738" s="45">
        <f t="shared" si="167"/>
        <v>64.535627957082198</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1761.81</v>
      </c>
      <c r="E741" s="192">
        <v>9674.9699999999993</v>
      </c>
      <c r="F741" s="71">
        <f t="shared" ref="F741:F1006" si="169">IF(D741&lt;&gt;0,IF(E741/D741&gt;=100,"&gt;&gt;100",E741/D741*100),"-")</f>
        <v>549.14945425443148</v>
      </c>
    </row>
    <row r="742" spans="1:6" ht="12.75" customHeight="1" x14ac:dyDescent="0.2">
      <c r="A742" s="70" t="s">
        <v>1414</v>
      </c>
      <c r="B742" s="65" t="s">
        <v>1415</v>
      </c>
      <c r="C742" s="278" t="s">
        <v>1414</v>
      </c>
      <c r="D742" s="192">
        <v>680.87</v>
      </c>
      <c r="E742" s="192">
        <v>646.83000000000004</v>
      </c>
      <c r="F742" s="71">
        <f t="shared" si="169"/>
        <v>95.000514048203044</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801.69</v>
      </c>
      <c r="E760" s="194">
        <v>1024.95</v>
      </c>
      <c r="F760" s="45">
        <f t="shared" si="169"/>
        <v>127.84866968528983</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233.13</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15793.55</v>
      </c>
      <c r="E843" s="194">
        <v>20111.599999999999</v>
      </c>
      <c r="F843" s="45">
        <f t="shared" si="169"/>
        <v>127.3405915706095</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3354.6</v>
      </c>
      <c r="E846" s="194">
        <v>4000</v>
      </c>
      <c r="F846" s="45">
        <f t="shared" si="169"/>
        <v>119.23925356227269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5000</v>
      </c>
      <c r="E848" s="194">
        <v>6000</v>
      </c>
      <c r="F848" s="45">
        <f t="shared" si="169"/>
        <v>120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14220</v>
      </c>
      <c r="E850" s="194">
        <v>29930</v>
      </c>
      <c r="F850" s="45">
        <f t="shared" si="169"/>
        <v>210.47819971870604</v>
      </c>
    </row>
    <row r="851" spans="1:6" ht="12.75" customHeight="1" x14ac:dyDescent="0.2">
      <c r="A851" s="63">
        <v>37221</v>
      </c>
      <c r="B851" s="64" t="s">
        <v>1631</v>
      </c>
      <c r="C851" s="247" t="s">
        <v>1632</v>
      </c>
      <c r="D851" s="194">
        <v>20524.07</v>
      </c>
      <c r="E851" s="194">
        <v>19451.77</v>
      </c>
      <c r="F851" s="45">
        <f t="shared" si="169"/>
        <v>94.775402734447894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105787.41</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24999.99</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4" zoomScaleNormal="100" workbookViewId="0">
      <selection activeCell="E256" sqref="E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5274011.7699999996</v>
      </c>
      <c r="E6" s="180">
        <f t="shared" si="0"/>
        <v>5302744.6599999992</v>
      </c>
      <c r="F6" s="181">
        <f t="shared" ref="F6:F298" si="1">IF(D6&gt;0,IF(E6/D6&gt;=100,"&gt;&gt;100",E6/D6*100),"-")</f>
        <v>100.54480140077501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5066957.0999999996</v>
      </c>
      <c r="E7" s="79">
        <f t="shared" si="2"/>
        <v>5235304.5699999994</v>
      </c>
      <c r="F7" s="71">
        <f t="shared" si="1"/>
        <v>103.32245698310727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867468.28999999992</v>
      </c>
      <c r="E8" s="79">
        <f>E9+E10-E11</f>
        <v>810287.54999999993</v>
      </c>
      <c r="F8" s="71">
        <f t="shared" si="1"/>
        <v>93.408319282771714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692018.41</v>
      </c>
      <c r="E9" s="192">
        <v>634358.41</v>
      </c>
      <c r="F9" s="71">
        <f t="shared" si="1"/>
        <v>91.667851726661425</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214289.56</v>
      </c>
      <c r="E10" s="192">
        <v>226008.31</v>
      </c>
      <c r="F10" s="71">
        <f t="shared" si="1"/>
        <v>105.46865185592802</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38839.68</v>
      </c>
      <c r="E11" s="192">
        <v>50079.17</v>
      </c>
      <c r="F11" s="71">
        <f t="shared" si="1"/>
        <v>128.93816323924398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4047355.79</v>
      </c>
      <c r="E12" s="79">
        <f t="shared" si="3"/>
        <v>4278134</v>
      </c>
      <c r="F12" s="71">
        <f t="shared" si="1"/>
        <v>105.70195016139165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3743857.3000000003</v>
      </c>
      <c r="E13" s="79">
        <f t="shared" si="4"/>
        <v>4007803.04</v>
      </c>
      <c r="F13" s="71">
        <f t="shared" si="1"/>
        <v>107.05010150894371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73262.58</v>
      </c>
      <c r="E14" s="192">
        <v>73262.58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17320.900000000001</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829778.85</v>
      </c>
      <c r="E16" s="192">
        <v>1025101.09</v>
      </c>
      <c r="F16" s="71">
        <f t="shared" si="1"/>
        <v>123.539071886443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3635207.27</v>
      </c>
      <c r="E17" s="192">
        <v>3910095.44</v>
      </c>
      <c r="F17" s="71">
        <f t="shared" si="1"/>
        <v>107.56182934240226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794391.4</v>
      </c>
      <c r="E18" s="192">
        <v>1017976.97</v>
      </c>
      <c r="F18" s="71">
        <f t="shared" si="1"/>
        <v>128.14551743636699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151014.32</v>
      </c>
      <c r="E19" s="79">
        <f t="shared" si="5"/>
        <v>135816.99999999994</v>
      </c>
      <c r="F19" s="71">
        <f t="shared" si="1"/>
        <v>89.936504034849108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55533.29</v>
      </c>
      <c r="E20" s="192">
        <v>55859.54</v>
      </c>
      <c r="F20" s="71">
        <f t="shared" si="1"/>
        <v>100.58748545241963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3595.66</v>
      </c>
      <c r="E21" s="192">
        <v>3595.66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140034.95000000001</v>
      </c>
      <c r="E22" s="192">
        <v>143478.28</v>
      </c>
      <c r="F22" s="71">
        <f t="shared" si="1"/>
        <v>102.45890757985774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4424.0200000000004</v>
      </c>
      <c r="E25" s="192">
        <v>4424.0200000000004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207124.02</v>
      </c>
      <c r="E26" s="192">
        <v>242737.57</v>
      </c>
      <c r="F26" s="71">
        <f t="shared" si="1"/>
        <v>117.19431189101101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259697.62</v>
      </c>
      <c r="E28" s="192">
        <v>314278.07</v>
      </c>
      <c r="F28" s="71">
        <f t="shared" si="1"/>
        <v>121.01692345120452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23940.139999999992</v>
      </c>
      <c r="E29" s="79">
        <f t="shared" si="6"/>
        <v>18973.799999999996</v>
      </c>
      <c r="F29" s="71">
        <f t="shared" si="1"/>
        <v>79.255175617185202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74927.179999999993</v>
      </c>
      <c r="E30" s="192">
        <v>74927.179999999993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50987.040000000001</v>
      </c>
      <c r="E34" s="192">
        <v>55953.38</v>
      </c>
      <c r="F34" s="71">
        <f t="shared" si="1"/>
        <v>109.7403967753374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128544.02999999998</v>
      </c>
      <c r="E45" s="79">
        <f t="shared" si="9"/>
        <v>115540.15999999997</v>
      </c>
      <c r="F45" s="71">
        <f t="shared" si="1"/>
        <v>89.883723110283682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25264.65</v>
      </c>
      <c r="E47" s="192">
        <v>25264.65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144371.79999999999</v>
      </c>
      <c r="E49" s="192">
        <v>144371.79999999999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41092.42</v>
      </c>
      <c r="E50" s="192">
        <v>54096.29</v>
      </c>
      <c r="F50" s="71">
        <f t="shared" si="1"/>
        <v>131.64542268379424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112963.81</v>
      </c>
      <c r="E54" s="192">
        <v>126434.14</v>
      </c>
      <c r="F54" s="71">
        <f t="shared" si="1"/>
        <v>111.92446501229023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112963.81</v>
      </c>
      <c r="E55" s="192">
        <v>126434.14</v>
      </c>
      <c r="F55" s="71">
        <f t="shared" si="1"/>
        <v>111.92446501229023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152133.01999999999</v>
      </c>
      <c r="E56" s="79">
        <f t="shared" si="11"/>
        <v>146883.01999999999</v>
      </c>
      <c r="F56" s="71">
        <f t="shared" si="1"/>
        <v>96.549072647082141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152133.01999999999</v>
      </c>
      <c r="E57" s="192">
        <v>146883.01999999999</v>
      </c>
      <c r="F57" s="71">
        <f t="shared" si="1"/>
        <v>96.549072647082141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207054.66999999998</v>
      </c>
      <c r="E69" s="79">
        <f>E70+E82+E88+E119+E135+E147+E165+E171</f>
        <v>67440.09</v>
      </c>
      <c r="F69" s="71">
        <f t="shared" si="1"/>
        <v>32.571151377556468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97440.49</v>
      </c>
      <c r="E70" s="79">
        <f t="shared" si="12"/>
        <v>29942.080000000002</v>
      </c>
      <c r="F70" s="71">
        <f t="shared" si="1"/>
        <v>30.728581106273172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97380.49</v>
      </c>
      <c r="E71" s="79">
        <f t="shared" si="13"/>
        <v>29882.080000000002</v>
      </c>
      <c r="F71" s="71">
        <f t="shared" si="1"/>
        <v>30.685900224983463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97380.49</v>
      </c>
      <c r="E73" s="192">
        <v>29882.080000000002</v>
      </c>
      <c r="F73" s="71">
        <f t="shared" si="1"/>
        <v>30.685900224983463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60</v>
      </c>
      <c r="E80" s="192">
        <v>60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5579.9</v>
      </c>
      <c r="E82" s="79">
        <f>SUM(E83:E85)-E86+E87</f>
        <v>5188.4399999999996</v>
      </c>
      <c r="F82" s="71">
        <f t="shared" si="1"/>
        <v>92.984462087134176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5579.9</v>
      </c>
      <c r="E87" s="192">
        <v>5188.4399999999996</v>
      </c>
      <c r="F87" s="71">
        <f t="shared" si="1"/>
        <v>92.984462087134176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502382.37</v>
      </c>
      <c r="E136" s="79">
        <f t="shared" si="22"/>
        <v>502382.37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502382.37</v>
      </c>
      <c r="E140" s="192">
        <v>502382.37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502382.37</v>
      </c>
      <c r="E146" s="192">
        <v>502382.37</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104034.28</v>
      </c>
      <c r="E147" s="79">
        <f t="shared" si="24"/>
        <v>32309.569999999996</v>
      </c>
      <c r="F147" s="71">
        <f t="shared" si="1"/>
        <v>31.056657478669525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4983.84</v>
      </c>
      <c r="E148" s="192">
        <v>4529.68</v>
      </c>
      <c r="F148" s="71">
        <f t="shared" si="1"/>
        <v>90.887347908440091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495.43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495.43</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85647.360000000001</v>
      </c>
      <c r="E159" s="192">
        <v>10754.56</v>
      </c>
      <c r="F159" s="71">
        <f t="shared" si="1"/>
        <v>12.55679100908656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32498.75</v>
      </c>
      <c r="E160" s="192">
        <v>34333.74</v>
      </c>
      <c r="F160" s="71">
        <f t="shared" si="1"/>
        <v>105.64634024385553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19095.669999999998</v>
      </c>
      <c r="E164" s="192">
        <v>17803.84</v>
      </c>
      <c r="F164" s="71">
        <f t="shared" si="1"/>
        <v>93.234958501063332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5274011.7699999996</v>
      </c>
      <c r="E176" s="79">
        <f>E177+E251</f>
        <v>5302744.66</v>
      </c>
      <c r="F176" s="71">
        <f t="shared" si="1"/>
        <v>100.54480140077504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145984.63</v>
      </c>
      <c r="E177" s="79">
        <f>E178+E197+E203+E219+E247+E248</f>
        <v>355116.46</v>
      </c>
      <c r="F177" s="71">
        <f t="shared" si="1"/>
        <v>243.25606058665218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112698.18000000001</v>
      </c>
      <c r="E178" s="79">
        <f>SUM(E179:E181)+E185+E186+SUM(E194:E196)</f>
        <v>99595.75</v>
      </c>
      <c r="F178" s="71">
        <f t="shared" si="1"/>
        <v>88.373876135355516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63417.3</v>
      </c>
      <c r="E179" s="192">
        <v>73769.929999999993</v>
      </c>
      <c r="F179" s="71">
        <f t="shared" si="1"/>
        <v>116.32461489215086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25233.77</v>
      </c>
      <c r="E180" s="192">
        <v>21250.47</v>
      </c>
      <c r="F180" s="71">
        <f t="shared" si="1"/>
        <v>84.214407914473341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8.6</v>
      </c>
      <c r="E181" s="79">
        <f t="shared" si="28"/>
        <v>95.86</v>
      </c>
      <c r="F181" s="71">
        <f t="shared" si="1"/>
        <v>1114.6511627906978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8.6</v>
      </c>
      <c r="E184" s="192">
        <v>95.86</v>
      </c>
      <c r="F184" s="71">
        <f t="shared" si="1"/>
        <v>1114.6511627906978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24038.51</v>
      </c>
      <c r="E196" s="192">
        <v>4479.49</v>
      </c>
      <c r="F196" s="71">
        <f t="shared" si="1"/>
        <v>18.634640832564081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33286.449999999997</v>
      </c>
      <c r="E197" s="79">
        <f>SUM(E198:E202)</f>
        <v>146628.49</v>
      </c>
      <c r="F197" s="71">
        <f t="shared" si="1"/>
        <v>440.5050403392371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33286.449999999997</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146628.49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105787.41</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105787.41</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105787.41</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3104.81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5128027.1399999997</v>
      </c>
      <c r="E251" s="79">
        <f>+E252+E255-E264+E274+E291</f>
        <v>4947628.2</v>
      </c>
      <c r="F251" s="71">
        <f t="shared" si="1"/>
        <v>96.482098571732607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5066957.0999999996</v>
      </c>
      <c r="E252" s="79">
        <f>E253-E254</f>
        <v>5129517.16</v>
      </c>
      <c r="F252" s="71">
        <f t="shared" si="1"/>
        <v>101.23466725226469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5066957.0999999996</v>
      </c>
      <c r="E253" s="192">
        <v>5235304.57</v>
      </c>
      <c r="F253" s="71">
        <f t="shared" si="1"/>
        <v>103.32245698310729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105787.41</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-42964.239999999991</v>
      </c>
      <c r="E255" s="79">
        <f>E256-E260</f>
        <v>-214192.26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354531.84000000003</v>
      </c>
      <c r="E256" s="79">
        <f>SUM(E257:E259)</f>
        <v>132396.87</v>
      </c>
      <c r="F256" s="71">
        <f t="shared" si="1"/>
        <v>37.344140938088941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354531.84000000003</v>
      </c>
      <c r="E257" s="192">
        <v>26609.46</v>
      </c>
      <c r="F257" s="71">
        <f t="shared" si="1"/>
        <v>7.505520519680263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105787.41</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397496.08</v>
      </c>
      <c r="E260" s="79">
        <f>SUM(E261:E263)</f>
        <v>346589.13</v>
      </c>
      <c r="F260" s="71">
        <f t="shared" si="1"/>
        <v>87.193093828749198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366632.64</v>
      </c>
      <c r="E262" s="192">
        <v>346589.13</v>
      </c>
      <c r="F262" s="71">
        <f t="shared" si="1"/>
        <v>94.533080851721223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30863.439999999999</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104034.28</v>
      </c>
      <c r="E274" s="79">
        <f>SUM(E275:E277)+SUM(E286:E290)</f>
        <v>32303.300000000003</v>
      </c>
      <c r="F274" s="71">
        <f t="shared" si="1"/>
        <v>31.050630619061337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1380.43</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495.43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495.43</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9798.99</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104034.28</v>
      </c>
      <c r="E287" s="192">
        <v>20628.45</v>
      </c>
      <c r="F287" s="71">
        <f t="shared" si="39"/>
        <v>19.828512294216868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1064011.48</v>
      </c>
      <c r="E297" s="79">
        <f t="shared" si="42"/>
        <v>1062654.1399999999</v>
      </c>
      <c r="F297" s="71">
        <f t="shared" si="1"/>
        <v>99.87243182752124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1064011.48</v>
      </c>
      <c r="E298" s="193">
        <v>1062654.1399999999</v>
      </c>
      <c r="F298" s="75">
        <f t="shared" si="1"/>
        <v>99.87243182752124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119607.54</v>
      </c>
      <c r="E302" s="192">
        <v>47094.79</v>
      </c>
      <c r="F302" s="71">
        <f t="shared" si="43"/>
        <v>39.374432414545105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3522.41</v>
      </c>
      <c r="E303" s="192">
        <v>3018.62</v>
      </c>
      <c r="F303" s="71">
        <f t="shared" si="43"/>
        <v>85.697576375265797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3018.62</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2810.38</v>
      </c>
      <c r="E308" s="192">
        <v>5001.8100000000004</v>
      </c>
      <c r="F308" s="71">
        <f t="shared" si="43"/>
        <v>177.97628790412685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2769.52</v>
      </c>
      <c r="E311" s="192">
        <v>186.63</v>
      </c>
      <c r="F311" s="71">
        <f t="shared" si="43"/>
        <v>6.7387128455472425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26302.38</v>
      </c>
      <c r="E336" s="192">
        <v>10610.16</v>
      </c>
      <c r="F336" s="71">
        <f t="shared" si="43"/>
        <v>40.339163224012424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86395.8</v>
      </c>
      <c r="E337" s="192">
        <v>88985.59</v>
      </c>
      <c r="F337" s="71">
        <f t="shared" si="43"/>
        <v>102.99758784570545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33286.449999999997</v>
      </c>
      <c r="E338" s="192">
        <v>133095.49</v>
      </c>
      <c r="F338" s="71">
        <f t="shared" si="43"/>
        <v>399.84885741795836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13533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105787.41</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24038.51</v>
      </c>
      <c r="E344" s="192">
        <v>4479.49</v>
      </c>
      <c r="F344" s="71">
        <f t="shared" si="43"/>
        <v>18.634640832564081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3104.81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1064011.48</v>
      </c>
      <c r="E391" s="288">
        <v>425742.05</v>
      </c>
      <c r="F391" s="263">
        <f t="shared" si="44"/>
        <v>40.012918845574866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495.43</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636416.66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325508.27999999997</v>
      </c>
      <c r="E5" s="58">
        <f t="shared" si="0"/>
        <v>424768.56000000006</v>
      </c>
      <c r="F5" s="59">
        <f t="shared" ref="F5:F141" si="1">IF(D5&gt;0,IF(E5/D5&gt;=100,"&gt;&gt;100",E5/D5*100),"-")</f>
        <v>130.49393397919098</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26879.85</v>
      </c>
      <c r="E6" s="60">
        <f t="shared" si="2"/>
        <v>43049.72</v>
      </c>
      <c r="F6" s="45">
        <f t="shared" si="1"/>
        <v>160.15610206158146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24296.46</v>
      </c>
      <c r="E7" s="194">
        <v>39796.97</v>
      </c>
      <c r="F7" s="45">
        <f t="shared" si="1"/>
        <v>163.7974009382437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2583.39</v>
      </c>
      <c r="E8" s="194">
        <v>3252.75</v>
      </c>
      <c r="F8" s="45">
        <f t="shared" si="1"/>
        <v>125.91014132593222</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298628.43</v>
      </c>
      <c r="E13" s="60">
        <f t="shared" si="4"/>
        <v>381718.84</v>
      </c>
      <c r="F13" s="45">
        <f t="shared" si="1"/>
        <v>127.82401193349209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295241.46000000002</v>
      </c>
      <c r="E14" s="194">
        <v>381392.59</v>
      </c>
      <c r="F14" s="45">
        <f t="shared" si="1"/>
        <v>129.17988889500819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3386.97</v>
      </c>
      <c r="E16" s="194">
        <v>326.25</v>
      </c>
      <c r="F16" s="45">
        <f t="shared" si="1"/>
        <v>9.6325033879839506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176588.38</v>
      </c>
      <c r="E28" s="60">
        <f t="shared" si="6"/>
        <v>125497.15</v>
      </c>
      <c r="F28" s="45">
        <f t="shared" si="1"/>
        <v>71.067614981234883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176588.38</v>
      </c>
      <c r="E30" s="194">
        <v>125497.15</v>
      </c>
      <c r="F30" s="45">
        <f t="shared" si="1"/>
        <v>71.067614981234883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205373.64</v>
      </c>
      <c r="E35" s="60">
        <f t="shared" si="7"/>
        <v>260175.47</v>
      </c>
      <c r="F35" s="45">
        <f t="shared" si="1"/>
        <v>126.68396489442364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3497.84</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3497.84</v>
      </c>
      <c r="E38" s="194">
        <v>0</v>
      </c>
      <c r="F38" s="45">
        <f t="shared" si="1"/>
        <v>0</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21775.39</v>
      </c>
      <c r="E39" s="60">
        <f t="shared" si="9"/>
        <v>10653.23</v>
      </c>
      <c r="F39" s="45">
        <f t="shared" si="1"/>
        <v>48.923256942814803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21775.39</v>
      </c>
      <c r="E40" s="194">
        <v>10653.23</v>
      </c>
      <c r="F40" s="45">
        <f t="shared" si="1"/>
        <v>48.923256942814803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180100.41</v>
      </c>
      <c r="E54" s="60">
        <f t="shared" si="12"/>
        <v>249522.24</v>
      </c>
      <c r="F54" s="45">
        <f t="shared" si="1"/>
        <v>138.54618098870512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180100.41</v>
      </c>
      <c r="E55" s="194">
        <v>249522.24</v>
      </c>
      <c r="F55" s="45">
        <f t="shared" si="1"/>
        <v>138.54618098870512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60048.14</v>
      </c>
      <c r="E75" s="60">
        <f t="shared" si="15"/>
        <v>37528.050000000003</v>
      </c>
      <c r="F75" s="45">
        <f t="shared" si="1"/>
        <v>62.496606889072673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12282.36</v>
      </c>
      <c r="E79" s="194">
        <v>6862.62</v>
      </c>
      <c r="F79" s="45">
        <f t="shared" si="1"/>
        <v>55.873789727707049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47765.78</v>
      </c>
      <c r="E81" s="194">
        <v>30665.43</v>
      </c>
      <c r="F81" s="45">
        <f t="shared" si="1"/>
        <v>64.199579699106764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189872.55</v>
      </c>
      <c r="E82" s="60">
        <f t="shared" si="16"/>
        <v>412490.53</v>
      </c>
      <c r="F82" s="45">
        <f t="shared" si="1"/>
        <v>217.24600528091082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109120.17</v>
      </c>
      <c r="E84" s="194">
        <v>231653.57</v>
      </c>
      <c r="F84" s="45">
        <f t="shared" si="1"/>
        <v>212.29216376770674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80752.38</v>
      </c>
      <c r="E86" s="194">
        <v>180836.96</v>
      </c>
      <c r="F86" s="45">
        <f t="shared" si="1"/>
        <v>223.9400993506321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58777.599999999999</v>
      </c>
      <c r="E107" s="60">
        <f t="shared" si="21"/>
        <v>81547.87</v>
      </c>
      <c r="F107" s="45">
        <f t="shared" si="1"/>
        <v>138.73970696319685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58777.599999999999</v>
      </c>
      <c r="E113" s="194">
        <v>81547.87</v>
      </c>
      <c r="F113" s="45">
        <f t="shared" si="1"/>
        <v>138.73970696319685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325337.99</v>
      </c>
      <c r="E114" s="60">
        <f t="shared" si="22"/>
        <v>420441.36</v>
      </c>
      <c r="F114" s="45">
        <f t="shared" si="1"/>
        <v>129.23217482225178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321983.39</v>
      </c>
      <c r="E115" s="60">
        <f t="shared" si="23"/>
        <v>415061.36</v>
      </c>
      <c r="F115" s="45">
        <f t="shared" si="1"/>
        <v>128.90769303348225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309066.78000000003</v>
      </c>
      <c r="E116" s="194">
        <v>387408.63</v>
      </c>
      <c r="F116" s="45">
        <f t="shared" si="1"/>
        <v>125.34787142118604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12916.61</v>
      </c>
      <c r="E117" s="194">
        <v>27652.73</v>
      </c>
      <c r="F117" s="45">
        <f t="shared" si="1"/>
        <v>214.08659083149524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3354.6</v>
      </c>
      <c r="E122" s="60">
        <f t="shared" si="25"/>
        <v>5380</v>
      </c>
      <c r="F122" s="45">
        <f t="shared" si="1"/>
        <v>160.3767960412568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3354.6</v>
      </c>
      <c r="E123" s="194">
        <v>5380</v>
      </c>
      <c r="F123" s="45">
        <f t="shared" si="1"/>
        <v>160.3767960412568</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291038.41000000003</v>
      </c>
      <c r="E129" s="60">
        <f t="shared" si="26"/>
        <v>508684.41</v>
      </c>
      <c r="F129" s="45">
        <f t="shared" si="1"/>
        <v>174.78256907739427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235500.79</v>
      </c>
      <c r="E133" s="194">
        <v>431244.16</v>
      </c>
      <c r="F133" s="45">
        <f t="shared" si="1"/>
        <v>183.11792499719425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25524.07</v>
      </c>
      <c r="E135" s="194">
        <v>41451.769999999997</v>
      </c>
      <c r="F135" s="45">
        <f t="shared" si="1"/>
        <v>162.40266540563476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30013.55</v>
      </c>
      <c r="E138" s="194">
        <v>32661.599999999999</v>
      </c>
      <c r="F138" s="45">
        <f t="shared" si="1"/>
        <v>108.82284834683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3326.88</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1632544.9900000002</v>
      </c>
      <c r="E141" s="81">
        <f t="shared" si="28"/>
        <v>2271133.4000000004</v>
      </c>
      <c r="F141" s="61">
        <f t="shared" si="1"/>
        <v>139.11612935089769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145984.63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2386284.89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1734149.48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893832.67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474038.21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5229.26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233.13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12792.44</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79493.37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5000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263530.40000000002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533383.18999999994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105787.41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105787.41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12964.81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2177153.0599999996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1747251.9099999997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883480.04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478021.51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5142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233.13</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12792.44</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79493.37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5000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283089.42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420041.15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9860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355116.46000000043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252597.87000000002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10610.16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7510.65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2754.8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2508.19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2247.66</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0.46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0.46</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3099.05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1592.54</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6.51</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1500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133095.49000000002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84507.74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19531.88</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29055.87</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105787.41</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105787.41</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3104.81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102518.59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88985.59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13533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36799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2026-02-25T12:04:20Z</cp:lastPrinted>
  <dcterms:created xsi:type="dcterms:W3CDTF">2022-04-01T05:14:30Z</dcterms:created>
  <dcterms:modified xsi:type="dcterms:W3CDTF">2026-02-25T12:05:25Z</dcterms:modified>
</cp:coreProperties>
</file>